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8" i="2" l="1"/>
  <c r="G15" i="1"/>
  <c r="BW18" i="1"/>
  <c r="BW17" i="1"/>
  <c r="BW16" i="1"/>
  <c r="BW15" i="1"/>
  <c r="BS18" i="1"/>
  <c r="BS17" i="1"/>
  <c r="BS16" i="1"/>
  <c r="BS15" i="1"/>
  <c r="BO18" i="1"/>
  <c r="BO17" i="1"/>
  <c r="BO16" i="1"/>
  <c r="BO15" i="1"/>
  <c r="BK18" i="1"/>
  <c r="BK17" i="1"/>
  <c r="BK16" i="1"/>
  <c r="BK15" i="1"/>
  <c r="BG18" i="1"/>
  <c r="BG17" i="1"/>
  <c r="BG16" i="1"/>
  <c r="BG15" i="1"/>
  <c r="BC18" i="1"/>
  <c r="BC17" i="1"/>
  <c r="BC16" i="1"/>
  <c r="BC15" i="1"/>
  <c r="AY18" i="1"/>
  <c r="AY17" i="1"/>
  <c r="AY16" i="1"/>
  <c r="AY15" i="1"/>
  <c r="AU18" i="1"/>
  <c r="AU17" i="1"/>
  <c r="AU16" i="1"/>
  <c r="AU15" i="1"/>
  <c r="AQ18" i="1"/>
  <c r="AQ17" i="1"/>
  <c r="AQ16" i="1"/>
  <c r="AQ15" i="1"/>
  <c r="AM18" i="1"/>
  <c r="AM17" i="1"/>
  <c r="AM16" i="1"/>
  <c r="AM15" i="1"/>
  <c r="AI18" i="1"/>
  <c r="AI17" i="1"/>
  <c r="AI16" i="1"/>
  <c r="AI15" i="1"/>
  <c r="AE18" i="1"/>
  <c r="AE17" i="1"/>
  <c r="AE16" i="1"/>
  <c r="AE15" i="1"/>
  <c r="AA18" i="1"/>
  <c r="AA17" i="1"/>
  <c r="AA16" i="1"/>
  <c r="AA15" i="1"/>
  <c r="W18" i="1"/>
  <c r="W17" i="1"/>
  <c r="W16" i="1"/>
  <c r="W15" i="1"/>
  <c r="S18" i="1"/>
  <c r="S17" i="1"/>
  <c r="S16" i="1"/>
  <c r="S15" i="1"/>
  <c r="O18" i="1"/>
  <c r="O17" i="1"/>
  <c r="O16" i="1"/>
  <c r="O15" i="1"/>
  <c r="K18" i="1"/>
  <c r="K17" i="1"/>
  <c r="K16" i="1"/>
  <c r="K15" i="1"/>
  <c r="G18" i="1"/>
  <c r="X28" i="2" l="1"/>
  <c r="V28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9" i="2"/>
  <c r="W10" i="2"/>
  <c r="AA10" i="2" s="1"/>
  <c r="W11" i="2"/>
  <c r="AA11" i="2" s="1"/>
  <c r="W12" i="2"/>
  <c r="AA12" i="2" s="1"/>
  <c r="W13" i="2"/>
  <c r="AA13" i="2" s="1"/>
  <c r="W14" i="2"/>
  <c r="AA14" i="2" s="1"/>
  <c r="W15" i="2"/>
  <c r="AA15" i="2" s="1"/>
  <c r="W16" i="2"/>
  <c r="AA16" i="2" s="1"/>
  <c r="W17" i="2"/>
  <c r="AA17" i="2" s="1"/>
  <c r="W18" i="2"/>
  <c r="AA18" i="2" s="1"/>
  <c r="W19" i="2"/>
  <c r="AA19" i="2" s="1"/>
  <c r="W20" i="2"/>
  <c r="AA20" i="2" s="1"/>
  <c r="W21" i="2"/>
  <c r="AA21" i="2" s="1"/>
  <c r="W22" i="2"/>
  <c r="AA22" i="2" s="1"/>
  <c r="W23" i="2"/>
  <c r="AA23" i="2" s="1"/>
  <c r="W24" i="2"/>
  <c r="AA24" i="2" s="1"/>
  <c r="W25" i="2"/>
  <c r="AA25" i="2" s="1"/>
  <c r="W26" i="2"/>
  <c r="AA26" i="2" s="1"/>
  <c r="W9" i="2"/>
  <c r="W28" i="2" s="1"/>
  <c r="O28" i="2"/>
  <c r="M28" i="2"/>
  <c r="P10" i="2"/>
  <c r="Q10" i="2" s="1"/>
  <c r="R10" i="2" s="1"/>
  <c r="P11" i="2"/>
  <c r="Q11" i="2" s="1"/>
  <c r="R11" i="2" s="1"/>
  <c r="P12" i="2"/>
  <c r="Q12" i="2" s="1"/>
  <c r="R12" i="2" s="1"/>
  <c r="P13" i="2"/>
  <c r="Q13" i="2" s="1"/>
  <c r="R13" i="2" s="1"/>
  <c r="P14" i="2"/>
  <c r="Q14" i="2" s="1"/>
  <c r="R14" i="2" s="1"/>
  <c r="P15" i="2"/>
  <c r="Q15" i="2" s="1"/>
  <c r="R15" i="2" s="1"/>
  <c r="P16" i="2"/>
  <c r="Q16" i="2" s="1"/>
  <c r="R16" i="2" s="1"/>
  <c r="P17" i="2"/>
  <c r="Q17" i="2" s="1"/>
  <c r="R17" i="2" s="1"/>
  <c r="P18" i="2"/>
  <c r="Q18" i="2" s="1"/>
  <c r="R18" i="2" s="1"/>
  <c r="P19" i="2"/>
  <c r="Q19" i="2" s="1"/>
  <c r="R19" i="2" s="1"/>
  <c r="P20" i="2"/>
  <c r="Q20" i="2" s="1"/>
  <c r="R20" i="2" s="1"/>
  <c r="P21" i="2"/>
  <c r="Q21" i="2" s="1"/>
  <c r="R21" i="2" s="1"/>
  <c r="P22" i="2"/>
  <c r="Q22" i="2" s="1"/>
  <c r="R22" i="2" s="1"/>
  <c r="P23" i="2"/>
  <c r="Q23" i="2" s="1"/>
  <c r="R23" i="2" s="1"/>
  <c r="P24" i="2"/>
  <c r="Q24" i="2" s="1"/>
  <c r="R24" i="2" s="1"/>
  <c r="P25" i="2"/>
  <c r="Q25" i="2" s="1"/>
  <c r="R25" i="2" s="1"/>
  <c r="P26" i="2"/>
  <c r="Q26" i="2" s="1"/>
  <c r="R26" i="2" s="1"/>
  <c r="P9" i="2"/>
  <c r="P28" i="2" s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9" i="2"/>
  <c r="N28" i="2" s="1"/>
  <c r="F28" i="2"/>
  <c r="D28" i="2"/>
  <c r="H10" i="2"/>
  <c r="I10" i="2" s="1"/>
  <c r="H13" i="2"/>
  <c r="I13" i="2" s="1"/>
  <c r="H14" i="2"/>
  <c r="I14" i="2" s="1"/>
  <c r="H15" i="2"/>
  <c r="I15" i="2" s="1"/>
  <c r="H16" i="2"/>
  <c r="I16" i="2" s="1"/>
  <c r="H17" i="2"/>
  <c r="I17" i="2" s="1"/>
  <c r="H20" i="2"/>
  <c r="I20" i="2" s="1"/>
  <c r="H21" i="2"/>
  <c r="I21" i="2" s="1"/>
  <c r="H22" i="2"/>
  <c r="I22" i="2" s="1"/>
  <c r="H23" i="2"/>
  <c r="I23" i="2" s="1"/>
  <c r="H24" i="2"/>
  <c r="I24" i="2" s="1"/>
  <c r="G10" i="2"/>
  <c r="G11" i="2"/>
  <c r="H11" i="2" s="1"/>
  <c r="I11" i="2" s="1"/>
  <c r="G12" i="2"/>
  <c r="H12" i="2" s="1"/>
  <c r="I12" i="2" s="1"/>
  <c r="G13" i="2"/>
  <c r="G14" i="2"/>
  <c r="G15" i="2"/>
  <c r="G16" i="2"/>
  <c r="G17" i="2"/>
  <c r="G18" i="2"/>
  <c r="H18" i="2" s="1"/>
  <c r="I18" i="2" s="1"/>
  <c r="G19" i="2"/>
  <c r="H19" i="2" s="1"/>
  <c r="I19" i="2" s="1"/>
  <c r="G20" i="2"/>
  <c r="G21" i="2"/>
  <c r="G22" i="2"/>
  <c r="G23" i="2"/>
  <c r="G24" i="2"/>
  <c r="G25" i="2"/>
  <c r="H25" i="2" s="1"/>
  <c r="I25" i="2" s="1"/>
  <c r="G26" i="2"/>
  <c r="H26" i="2" s="1"/>
  <c r="I26" i="2" s="1"/>
  <c r="G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9" i="2"/>
  <c r="E4" i="1"/>
  <c r="BU9" i="1"/>
  <c r="BV9" i="1" s="1"/>
  <c r="BW9" i="1" s="1"/>
  <c r="BU8" i="1"/>
  <c r="BV8" i="1" s="1"/>
  <c r="BW8" i="1" s="1"/>
  <c r="BU7" i="1"/>
  <c r="BV7" i="1" s="1"/>
  <c r="BW7" i="1" s="1"/>
  <c r="BV6" i="1"/>
  <c r="BW6" i="1" s="1"/>
  <c r="BU6" i="1"/>
  <c r="BU5" i="1"/>
  <c r="BV5" i="1" s="1"/>
  <c r="BW5" i="1" s="1"/>
  <c r="BU4" i="1"/>
  <c r="BV4" i="1" s="1"/>
  <c r="BW4" i="1" s="1"/>
  <c r="BQ9" i="1"/>
  <c r="BR9" i="1" s="1"/>
  <c r="BS9" i="1" s="1"/>
  <c r="BQ8" i="1"/>
  <c r="BR8" i="1" s="1"/>
  <c r="BS8" i="1" s="1"/>
  <c r="BR7" i="1"/>
  <c r="BS7" i="1" s="1"/>
  <c r="BQ7" i="1"/>
  <c r="BQ6" i="1"/>
  <c r="BR6" i="1" s="1"/>
  <c r="BS6" i="1" s="1"/>
  <c r="BQ5" i="1"/>
  <c r="BR5" i="1" s="1"/>
  <c r="BS5" i="1" s="1"/>
  <c r="BQ4" i="1"/>
  <c r="BR4" i="1" s="1"/>
  <c r="BS4" i="1" s="1"/>
  <c r="BM9" i="1"/>
  <c r="BN9" i="1" s="1"/>
  <c r="BO9" i="1" s="1"/>
  <c r="BM8" i="1"/>
  <c r="BN8" i="1" s="1"/>
  <c r="BO8" i="1" s="1"/>
  <c r="BM7" i="1"/>
  <c r="BN7" i="1" s="1"/>
  <c r="BO7" i="1" s="1"/>
  <c r="BM6" i="1"/>
  <c r="BN6" i="1" s="1"/>
  <c r="BO6" i="1" s="1"/>
  <c r="BM5" i="1"/>
  <c r="BN5" i="1" s="1"/>
  <c r="BO5" i="1" s="1"/>
  <c r="BM4" i="1"/>
  <c r="BN4" i="1" s="1"/>
  <c r="BO4" i="1" s="1"/>
  <c r="BI9" i="1"/>
  <c r="BJ9" i="1" s="1"/>
  <c r="BK9" i="1" s="1"/>
  <c r="BI8" i="1"/>
  <c r="BJ8" i="1" s="1"/>
  <c r="BK8" i="1" s="1"/>
  <c r="BI7" i="1"/>
  <c r="BJ7" i="1" s="1"/>
  <c r="BK7" i="1" s="1"/>
  <c r="BI6" i="1"/>
  <c r="BJ6" i="1" s="1"/>
  <c r="BK6" i="1" s="1"/>
  <c r="BI5" i="1"/>
  <c r="BJ5" i="1" s="1"/>
  <c r="BK5" i="1" s="1"/>
  <c r="BI4" i="1"/>
  <c r="BJ4" i="1" s="1"/>
  <c r="BK4" i="1" s="1"/>
  <c r="BE9" i="1"/>
  <c r="BF9" i="1" s="1"/>
  <c r="BG9" i="1" s="1"/>
  <c r="BE8" i="1"/>
  <c r="BF8" i="1" s="1"/>
  <c r="BG8" i="1" s="1"/>
  <c r="BE7" i="1"/>
  <c r="BF7" i="1" s="1"/>
  <c r="BG7" i="1" s="1"/>
  <c r="BE6" i="1"/>
  <c r="BF6" i="1" s="1"/>
  <c r="BG6" i="1" s="1"/>
  <c r="BE5" i="1"/>
  <c r="BF5" i="1" s="1"/>
  <c r="BG5" i="1" s="1"/>
  <c r="BE4" i="1"/>
  <c r="BF4" i="1" s="1"/>
  <c r="BG4" i="1" s="1"/>
  <c r="BA9" i="1"/>
  <c r="BB9" i="1" s="1"/>
  <c r="BC9" i="1" s="1"/>
  <c r="BA8" i="1"/>
  <c r="BB8" i="1" s="1"/>
  <c r="BC8" i="1" s="1"/>
  <c r="BA7" i="1"/>
  <c r="BB7" i="1" s="1"/>
  <c r="BC7" i="1" s="1"/>
  <c r="BA6" i="1"/>
  <c r="BB6" i="1" s="1"/>
  <c r="BC6" i="1" s="1"/>
  <c r="BA5" i="1"/>
  <c r="BB5" i="1" s="1"/>
  <c r="BC5" i="1" s="1"/>
  <c r="BA4" i="1"/>
  <c r="BB4" i="1" s="1"/>
  <c r="BC4" i="1" s="1"/>
  <c r="AW9" i="1"/>
  <c r="AX9" i="1" s="1"/>
  <c r="AY9" i="1" s="1"/>
  <c r="AW8" i="1"/>
  <c r="AX8" i="1" s="1"/>
  <c r="AY8" i="1" s="1"/>
  <c r="AW7" i="1"/>
  <c r="AX7" i="1" s="1"/>
  <c r="AY7" i="1" s="1"/>
  <c r="AW6" i="1"/>
  <c r="AX6" i="1" s="1"/>
  <c r="AY6" i="1" s="1"/>
  <c r="AW5" i="1"/>
  <c r="AX5" i="1" s="1"/>
  <c r="AY5" i="1" s="1"/>
  <c r="AW4" i="1"/>
  <c r="AX4" i="1" s="1"/>
  <c r="AY4" i="1" s="1"/>
  <c r="AS9" i="1"/>
  <c r="AT9" i="1" s="1"/>
  <c r="AU9" i="1" s="1"/>
  <c r="AS8" i="1"/>
  <c r="AT8" i="1" s="1"/>
  <c r="AU8" i="1" s="1"/>
  <c r="AS7" i="1"/>
  <c r="AT7" i="1" s="1"/>
  <c r="AU7" i="1" s="1"/>
  <c r="AS6" i="1"/>
  <c r="AT6" i="1" s="1"/>
  <c r="AU6" i="1" s="1"/>
  <c r="AS5" i="1"/>
  <c r="AT5" i="1" s="1"/>
  <c r="AU5" i="1" s="1"/>
  <c r="AS4" i="1"/>
  <c r="AT4" i="1" s="1"/>
  <c r="AU4" i="1" s="1"/>
  <c r="AO9" i="1"/>
  <c r="AP9" i="1" s="1"/>
  <c r="AQ9" i="1" s="1"/>
  <c r="AO8" i="1"/>
  <c r="AP8" i="1" s="1"/>
  <c r="AQ8" i="1" s="1"/>
  <c r="AO7" i="1"/>
  <c r="AP7" i="1" s="1"/>
  <c r="AQ7" i="1" s="1"/>
  <c r="AO6" i="1"/>
  <c r="AP6" i="1" s="1"/>
  <c r="AQ6" i="1" s="1"/>
  <c r="AO5" i="1"/>
  <c r="AP5" i="1" s="1"/>
  <c r="AQ5" i="1" s="1"/>
  <c r="AO4" i="1"/>
  <c r="AP4" i="1" s="1"/>
  <c r="AQ4" i="1" s="1"/>
  <c r="AK9" i="1"/>
  <c r="AL9" i="1" s="1"/>
  <c r="AM9" i="1" s="1"/>
  <c r="AK8" i="1"/>
  <c r="AL8" i="1" s="1"/>
  <c r="AM8" i="1" s="1"/>
  <c r="AK7" i="1"/>
  <c r="AL7" i="1" s="1"/>
  <c r="AM7" i="1" s="1"/>
  <c r="AK6" i="1"/>
  <c r="AL6" i="1" s="1"/>
  <c r="AM6" i="1" s="1"/>
  <c r="AK5" i="1"/>
  <c r="AL5" i="1" s="1"/>
  <c r="AM5" i="1" s="1"/>
  <c r="AL4" i="1"/>
  <c r="AM4" i="1" s="1"/>
  <c r="AK4" i="1"/>
  <c r="AG9" i="1"/>
  <c r="AH9" i="1" s="1"/>
  <c r="AI9" i="1" s="1"/>
  <c r="AG8" i="1"/>
  <c r="AH8" i="1" s="1"/>
  <c r="AI8" i="1" s="1"/>
  <c r="AG7" i="1"/>
  <c r="AH7" i="1" s="1"/>
  <c r="AI7" i="1" s="1"/>
  <c r="AG6" i="1"/>
  <c r="AH6" i="1" s="1"/>
  <c r="AI6" i="1" s="1"/>
  <c r="AG5" i="1"/>
  <c r="AH5" i="1" s="1"/>
  <c r="AI5" i="1" s="1"/>
  <c r="AG4" i="1"/>
  <c r="AH4" i="1" s="1"/>
  <c r="AI4" i="1" s="1"/>
  <c r="AC9" i="1"/>
  <c r="AD9" i="1" s="1"/>
  <c r="AE9" i="1" s="1"/>
  <c r="AC8" i="1"/>
  <c r="AD8" i="1" s="1"/>
  <c r="AE8" i="1" s="1"/>
  <c r="AC7" i="1"/>
  <c r="AD7" i="1" s="1"/>
  <c r="AE7" i="1" s="1"/>
  <c r="AC6" i="1"/>
  <c r="AD6" i="1" s="1"/>
  <c r="AE6" i="1" s="1"/>
  <c r="AC5" i="1"/>
  <c r="AD5" i="1" s="1"/>
  <c r="AE5" i="1" s="1"/>
  <c r="AC4" i="1"/>
  <c r="AD4" i="1" s="1"/>
  <c r="AE4" i="1" s="1"/>
  <c r="Y9" i="1"/>
  <c r="Z9" i="1" s="1"/>
  <c r="AA9" i="1" s="1"/>
  <c r="Y8" i="1"/>
  <c r="Z8" i="1" s="1"/>
  <c r="AA8" i="1" s="1"/>
  <c r="Y7" i="1"/>
  <c r="Z7" i="1" s="1"/>
  <c r="AA7" i="1" s="1"/>
  <c r="Y6" i="1"/>
  <c r="Z6" i="1" s="1"/>
  <c r="AA6" i="1" s="1"/>
  <c r="Y5" i="1"/>
  <c r="Z5" i="1" s="1"/>
  <c r="AA5" i="1" s="1"/>
  <c r="Y4" i="1"/>
  <c r="Z4" i="1" s="1"/>
  <c r="AA4" i="1" s="1"/>
  <c r="U9" i="1"/>
  <c r="V9" i="1" s="1"/>
  <c r="W9" i="1" s="1"/>
  <c r="U8" i="1"/>
  <c r="V8" i="1" s="1"/>
  <c r="W8" i="1" s="1"/>
  <c r="U7" i="1"/>
  <c r="V7" i="1" s="1"/>
  <c r="W7" i="1" s="1"/>
  <c r="U6" i="1"/>
  <c r="V6" i="1" s="1"/>
  <c r="W6" i="1" s="1"/>
  <c r="U5" i="1"/>
  <c r="V5" i="1" s="1"/>
  <c r="W5" i="1" s="1"/>
  <c r="U4" i="1"/>
  <c r="V4" i="1" s="1"/>
  <c r="W4" i="1" s="1"/>
  <c r="Q9" i="1"/>
  <c r="R9" i="1" s="1"/>
  <c r="S9" i="1" s="1"/>
  <c r="Q8" i="1"/>
  <c r="R8" i="1" s="1"/>
  <c r="S8" i="1" s="1"/>
  <c r="Q7" i="1"/>
  <c r="R7" i="1" s="1"/>
  <c r="S7" i="1" s="1"/>
  <c r="Q6" i="1"/>
  <c r="R6" i="1" s="1"/>
  <c r="S6" i="1" s="1"/>
  <c r="Q5" i="1"/>
  <c r="R5" i="1" s="1"/>
  <c r="S5" i="1" s="1"/>
  <c r="Q4" i="1"/>
  <c r="R4" i="1" s="1"/>
  <c r="S4" i="1" s="1"/>
  <c r="M9" i="1"/>
  <c r="N9" i="1" s="1"/>
  <c r="O9" i="1" s="1"/>
  <c r="M8" i="1"/>
  <c r="N8" i="1" s="1"/>
  <c r="O8" i="1" s="1"/>
  <c r="M7" i="1"/>
  <c r="N7" i="1" s="1"/>
  <c r="O7" i="1" s="1"/>
  <c r="M6" i="1"/>
  <c r="N6" i="1" s="1"/>
  <c r="O6" i="1" s="1"/>
  <c r="M5" i="1"/>
  <c r="N5" i="1" s="1"/>
  <c r="O5" i="1" s="1"/>
  <c r="M4" i="1"/>
  <c r="N4" i="1" s="1"/>
  <c r="O4" i="1" s="1"/>
  <c r="I9" i="1"/>
  <c r="J9" i="1" s="1"/>
  <c r="K9" i="1" s="1"/>
  <c r="I8" i="1"/>
  <c r="J8" i="1" s="1"/>
  <c r="K8" i="1" s="1"/>
  <c r="I7" i="1"/>
  <c r="J7" i="1" s="1"/>
  <c r="K7" i="1" s="1"/>
  <c r="I6" i="1"/>
  <c r="J6" i="1" s="1"/>
  <c r="K6" i="1" s="1"/>
  <c r="I5" i="1"/>
  <c r="J5" i="1" s="1"/>
  <c r="K5" i="1" s="1"/>
  <c r="I4" i="1"/>
  <c r="J4" i="1" s="1"/>
  <c r="K4" i="1" s="1"/>
  <c r="E5" i="1"/>
  <c r="F5" i="1" s="1"/>
  <c r="G5" i="1" s="1"/>
  <c r="E6" i="1"/>
  <c r="F6" i="1" s="1"/>
  <c r="G6" i="1" s="1"/>
  <c r="E7" i="1"/>
  <c r="F7" i="1" s="1"/>
  <c r="G7" i="1" s="1"/>
  <c r="E8" i="1"/>
  <c r="F8" i="1" s="1"/>
  <c r="G8" i="1" s="1"/>
  <c r="E9" i="1"/>
  <c r="F9" i="1" s="1"/>
  <c r="G9" i="1" s="1"/>
  <c r="F4" i="1"/>
  <c r="G4" i="1" s="1"/>
  <c r="Z9" i="2" l="1"/>
  <c r="Q9" i="2"/>
  <c r="Z28" i="2"/>
  <c r="AA28" i="2" s="1"/>
  <c r="AA9" i="2"/>
  <c r="Y28" i="2"/>
  <c r="E28" i="2"/>
  <c r="G28" i="2"/>
  <c r="H9" i="2"/>
  <c r="G16" i="1"/>
  <c r="G17" i="1"/>
  <c r="Q28" i="2" l="1"/>
  <c r="R28" i="2" s="1"/>
  <c r="R9" i="2"/>
  <c r="I9" i="2"/>
  <c r="H28" i="2"/>
</calcChain>
</file>

<file path=xl/sharedStrings.xml><?xml version="1.0" encoding="utf-8"?>
<sst xmlns="http://schemas.openxmlformats.org/spreadsheetml/2006/main" count="231" uniqueCount="74">
  <si>
    <t>Sample</t>
  </si>
  <si>
    <t xml:space="preserve">45  Sc  [ No Gas ] </t>
  </si>
  <si>
    <t xml:space="preserve">89  Y  [ No Gas ] </t>
  </si>
  <si>
    <t xml:space="preserve">139  La  [ No Gas ] </t>
  </si>
  <si>
    <t xml:space="preserve">140  Ce  [ No Gas ] </t>
  </si>
  <si>
    <t xml:space="preserve">141  Pr  [ No Gas ] </t>
  </si>
  <si>
    <t xml:space="preserve">146  Nd  [ No Gas ] </t>
  </si>
  <si>
    <t xml:space="preserve">147  Sm  [ No Gas ] </t>
  </si>
  <si>
    <t xml:space="preserve">153  Eu  [ No Gas ] </t>
  </si>
  <si>
    <t xml:space="preserve">157  Gd  [ No Gas ] </t>
  </si>
  <si>
    <t xml:space="preserve">159  Tb  [ No Gas ] </t>
  </si>
  <si>
    <t xml:space="preserve">163  Dy  [ No Gas ] </t>
  </si>
  <si>
    <t xml:space="preserve">165  Ho  [ No Gas ] </t>
  </si>
  <si>
    <t xml:space="preserve">166  Er  [ No Gas ] </t>
  </si>
  <si>
    <t xml:space="preserve">169  Tm  [ No Gas ] </t>
  </si>
  <si>
    <t xml:space="preserve">172  Yb  [ No Gas ] </t>
  </si>
  <si>
    <t xml:space="preserve">175  Lu  [ No Gas ] </t>
  </si>
  <si>
    <t xml:space="preserve">232  Th  [ No Gas ] </t>
  </si>
  <si>
    <t xml:space="preserve">238  U  [ No Gas ] </t>
  </si>
  <si>
    <t/>
  </si>
  <si>
    <t>Rjct</t>
  </si>
  <si>
    <t>Sample Name</t>
  </si>
  <si>
    <t>Conc. [ ppb ]</t>
  </si>
  <si>
    <t>GG2-024-INF  100x</t>
  </si>
  <si>
    <t>GG2-024-A-90  100x</t>
  </si>
  <si>
    <t>GG2-024-B-90  100x</t>
  </si>
  <si>
    <t>GG2-025-INF  100x</t>
  </si>
  <si>
    <t>GG2-025-A-90  100x</t>
  </si>
  <si>
    <t>GG2-025-B-90  100x</t>
  </si>
  <si>
    <t>Blank Loaded Media</t>
  </si>
  <si>
    <t>Oxidized Carbon</t>
  </si>
  <si>
    <t>Starting conditions</t>
  </si>
  <si>
    <t>Ending conditions</t>
  </si>
  <si>
    <t>Element</t>
  </si>
  <si>
    <t>g/mol</t>
  </si>
  <si>
    <t>Starting mg</t>
  </si>
  <si>
    <t>micromols</t>
  </si>
  <si>
    <t>Ending mg</t>
  </si>
  <si>
    <t>absorbed mgs</t>
  </si>
  <si>
    <t>absorbed micromols</t>
  </si>
  <si>
    <t>% micromoles removed</t>
  </si>
  <si>
    <t>Sc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</si>
  <si>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</si>
  <si>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</si>
  <si>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</si>
  <si>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</si>
  <si>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</si>
  <si>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</si>
  <si>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</si>
  <si>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</si>
  <si>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</si>
  <si>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</si>
  <si>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</si>
  <si>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</si>
  <si>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</si>
  <si>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</si>
  <si>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</si>
  <si>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Th</t>
  </si>
  <si>
    <t>U</t>
  </si>
  <si>
    <t>Totals</t>
  </si>
  <si>
    <t>DF 100</t>
  </si>
  <si>
    <t>Total mg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</si>
  <si>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</si>
  <si>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mg/L</t>
  </si>
  <si>
    <t>Vol (L) 0.5</t>
  </si>
  <si>
    <t>Average Inf</t>
  </si>
  <si>
    <t>Blank</t>
  </si>
  <si>
    <t>Ox</t>
  </si>
  <si>
    <t>So, 5.12 mg absorbed onto 500 mg of media is only 0.1% by wt.  on a relative molar basis.</t>
  </si>
  <si>
    <t>GG2-28-Inf  100x</t>
  </si>
  <si>
    <t>GG2-28-A-90  100x</t>
  </si>
  <si>
    <t>GG2-28-B-90  100x</t>
  </si>
  <si>
    <t>This is for Brine #1 500mL, 0.5g media, 2ppm each REE's. We still see a greater affinity for Sc, Th, U with these parameters. We also see that for the majority of metals, the Media #2 has equal or better capacity than the blank or the oxidized carbon. So that is good news. </t>
  </si>
  <si>
    <t>Media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</si>
</sst>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color rgb="FF000000"/>
      <name val="Microsoft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7" xfId="0" applyBorder="1"/>
    <xf numFmtId="165" fontId="1" fillId="0" borderId="16" xfId="1" applyNumberFormat="1" applyFont="1" applyBorder="1" applyAlignment="1">
      <alignment horizontal="center" vertical="top"/>
    </xf>
    <xf numFmtId="165" fontId="1" fillId="0" borderId="17" xfId="1" applyNumberFormat="1" applyFont="1" applyBorder="1" applyAlignment="1">
      <alignment horizontal="center" vertical="top"/>
    </xf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4" borderId="8" xfId="0" applyFill="1" applyBorder="1"/>
    <xf numFmtId="164" fontId="1" fillId="4" borderId="11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0" fontId="0" fillId="4" borderId="6" xfId="0" applyFill="1" applyBorder="1"/>
    <xf numFmtId="0" fontId="0" fillId="4" borderId="7" xfId="0" applyFill="1" applyBorder="1"/>
    <xf numFmtId="164" fontId="0" fillId="4" borderId="13" xfId="0" applyNumberFormat="1" applyFill="1" applyBorder="1"/>
    <xf numFmtId="164" fontId="0" fillId="4" borderId="0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top"/>
    </xf>
    <xf numFmtId="165" fontId="1" fillId="0" borderId="16" xfId="1" applyNumberFormat="1" applyFont="1" applyBorder="1" applyAlignment="1">
      <alignment horizontal="center" vertical="top"/>
    </xf>
    <xf numFmtId="164" fontId="1" fillId="4" borderId="11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164" fontId="0" fillId="4" borderId="13" xfId="0" applyNumberFormat="1" applyFill="1" applyBorder="1"/>
    <xf numFmtId="164" fontId="0" fillId="4" borderId="0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Brine #1 media</a:t>
            </a:r>
            <a:r>
              <a:rPr lang="en-US" baseline="0"/>
              <a:t> #2</a:t>
            </a:r>
            <a:r>
              <a:rPr lang="en-US"/>
              <a:t> 1000:1 Ratio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Blank Loaded</c:v>
          </c:tx>
          <c:marker>
            <c:symbol val="none"/>
          </c:marker>
          <c:xVal>
            <c:strRef>
              <c:f>Sheet2!$B$9:$B$26</c:f>
              <c:strCache>
                <c:ptCount val="18"/>
                <c:pt idx="0">
                  <c:v>Sc</c:v>
                </c:pt>
                <c:pt idx="1">
                  <c:v>Y</c:v>
                </c:pt>
                <c:pt idx="2">
                  <c:v>La</c:v>
                </c:pt>
                <c:pt idx="3">
                  <c:v>Ce</c:v>
                </c:pt>
                <c:pt idx="4">
                  <c:v>Pr</c:v>
                </c:pt>
                <c:pt idx="5">
                  <c:v>Nd</c:v>
                </c:pt>
                <c:pt idx="6">
                  <c:v>Sm</c:v>
                </c:pt>
                <c:pt idx="7">
                  <c:v>Eu</c:v>
                </c:pt>
                <c:pt idx="8">
                  <c:v>Gd</c:v>
                </c:pt>
                <c:pt idx="9">
                  <c:v>Tb</c:v>
                </c:pt>
                <c:pt idx="10">
                  <c:v>Dy</c:v>
                </c:pt>
                <c:pt idx="11">
                  <c:v>Ho</c:v>
                </c:pt>
                <c:pt idx="12">
                  <c:v>Er</c:v>
                </c:pt>
                <c:pt idx="13">
                  <c:v>Tm</c:v>
                </c:pt>
                <c:pt idx="14">
                  <c:v>Yb</c:v>
                </c:pt>
                <c:pt idx="15">
                  <c:v>Lu</c:v>
                </c:pt>
                <c:pt idx="16">
                  <c:v>Th</c:v>
                </c:pt>
                <c:pt idx="17">
                  <c:v>U</c:v>
                </c:pt>
              </c:strCache>
            </c:strRef>
          </c:xVal>
          <c:yVal>
            <c:numRef>
              <c:f>Sheet2!$I$9:$I$26</c:f>
              <c:numCache>
                <c:formatCode>0.0%</c:formatCode>
                <c:ptCount val="18"/>
                <c:pt idx="0">
                  <c:v>-1.8390804597701167E-2</c:v>
                </c:pt>
                <c:pt idx="1">
                  <c:v>-0.73529411764705899</c:v>
                </c:pt>
                <c:pt idx="2">
                  <c:v>-0.17391304347826092</c:v>
                </c:pt>
                <c:pt idx="3">
                  <c:v>-0.16080937167199164</c:v>
                </c:pt>
                <c:pt idx="4">
                  <c:v>-0.13951011714590003</c:v>
                </c:pt>
                <c:pt idx="5">
                  <c:v>-0.15508021390374332</c:v>
                </c:pt>
                <c:pt idx="6">
                  <c:v>-0.13564668769716098</c:v>
                </c:pt>
                <c:pt idx="7">
                  <c:v>-0.47474747474747464</c:v>
                </c:pt>
                <c:pt idx="8">
                  <c:v>-0.14255765199161438</c:v>
                </c:pt>
                <c:pt idx="9">
                  <c:v>-0.14101184068891282</c:v>
                </c:pt>
                <c:pt idx="10">
                  <c:v>-0.13513513513513514</c:v>
                </c:pt>
                <c:pt idx="11">
                  <c:v>-0.13978494623655913</c:v>
                </c:pt>
                <c:pt idx="12">
                  <c:v>-0.14255765199161438</c:v>
                </c:pt>
                <c:pt idx="13">
                  <c:v>-0.13882863340563992</c:v>
                </c:pt>
                <c:pt idx="14">
                  <c:v>-0.14164904862579297</c:v>
                </c:pt>
                <c:pt idx="15">
                  <c:v>-0.14616193480546807</c:v>
                </c:pt>
                <c:pt idx="16">
                  <c:v>-0.17714285714285719</c:v>
                </c:pt>
                <c:pt idx="17">
                  <c:v>0.19957983193277309</c:v>
                </c:pt>
              </c:numCache>
            </c:numRef>
          </c:yVal>
          <c:smooth val="1"/>
        </c:ser>
        <c:ser>
          <c:idx val="1"/>
          <c:order val="1"/>
          <c:tx>
            <c:v>Oxidized Carbon</c:v>
          </c:tx>
          <c:marker>
            <c:symbol val="none"/>
          </c:marker>
          <c:xVal>
            <c:strRef>
              <c:f>Sheet2!$B$9:$B$26</c:f>
              <c:strCache>
                <c:ptCount val="18"/>
                <c:pt idx="0">
                  <c:v>Sc</c:v>
                </c:pt>
                <c:pt idx="1">
                  <c:v>Y</c:v>
                </c:pt>
                <c:pt idx="2">
                  <c:v>La</c:v>
                </c:pt>
                <c:pt idx="3">
                  <c:v>Ce</c:v>
                </c:pt>
                <c:pt idx="4">
                  <c:v>Pr</c:v>
                </c:pt>
                <c:pt idx="5">
                  <c:v>Nd</c:v>
                </c:pt>
                <c:pt idx="6">
                  <c:v>Sm</c:v>
                </c:pt>
                <c:pt idx="7">
                  <c:v>Eu</c:v>
                </c:pt>
                <c:pt idx="8">
                  <c:v>Gd</c:v>
                </c:pt>
                <c:pt idx="9">
                  <c:v>Tb</c:v>
                </c:pt>
                <c:pt idx="10">
                  <c:v>Dy</c:v>
                </c:pt>
                <c:pt idx="11">
                  <c:v>Ho</c:v>
                </c:pt>
                <c:pt idx="12">
                  <c:v>Er</c:v>
                </c:pt>
                <c:pt idx="13">
                  <c:v>Tm</c:v>
                </c:pt>
                <c:pt idx="14">
                  <c:v>Yb</c:v>
                </c:pt>
                <c:pt idx="15">
                  <c:v>Lu</c:v>
                </c:pt>
                <c:pt idx="16">
                  <c:v>Th</c:v>
                </c:pt>
                <c:pt idx="17">
                  <c:v>U</c:v>
                </c:pt>
              </c:strCache>
            </c:strRef>
          </c:xVal>
          <c:yVal>
            <c:numRef>
              <c:f>Sheet2!$R$9:$R$26</c:f>
              <c:numCache>
                <c:formatCode>0.0%</c:formatCode>
                <c:ptCount val="18"/>
                <c:pt idx="0">
                  <c:v>0.13793103448275862</c:v>
                </c:pt>
                <c:pt idx="1">
                  <c:v>-0.48039215686274522</c:v>
                </c:pt>
                <c:pt idx="2">
                  <c:v>-1.0869565217391313E-2</c:v>
                </c:pt>
                <c:pt idx="3">
                  <c:v>-4.2598509052183212E-3</c:v>
                </c:pt>
                <c:pt idx="4">
                  <c:v>6.3897763578273639E-3</c:v>
                </c:pt>
                <c:pt idx="5">
                  <c:v>6.417112299465246E-3</c:v>
                </c:pt>
                <c:pt idx="6">
                  <c:v>1.2618296529968464E-2</c:v>
                </c:pt>
                <c:pt idx="7">
                  <c:v>-0.26767676767676751</c:v>
                </c:pt>
                <c:pt idx="8">
                  <c:v>1.2578616352201269E-2</c:v>
                </c:pt>
                <c:pt idx="9">
                  <c:v>1.399354144241121E-2</c:v>
                </c:pt>
                <c:pt idx="10">
                  <c:v>1.4054054054054067E-2</c:v>
                </c:pt>
                <c:pt idx="11">
                  <c:v>1.5053763440860226E-2</c:v>
                </c:pt>
                <c:pt idx="12">
                  <c:v>1.2578616352201269E-2</c:v>
                </c:pt>
                <c:pt idx="13">
                  <c:v>1.952277657266813E-2</c:v>
                </c:pt>
                <c:pt idx="14">
                  <c:v>1.0570824524312789E-2</c:v>
                </c:pt>
                <c:pt idx="15">
                  <c:v>9.4637223974763495E-3</c:v>
                </c:pt>
                <c:pt idx="16">
                  <c:v>-4.2285714285714322E-2</c:v>
                </c:pt>
                <c:pt idx="17">
                  <c:v>0.31722689075630245</c:v>
                </c:pt>
              </c:numCache>
            </c:numRef>
          </c:yVal>
          <c:smooth val="1"/>
        </c:ser>
        <c:ser>
          <c:idx val="2"/>
          <c:order val="2"/>
          <c:tx>
            <c:v>Media #2</c:v>
          </c:tx>
          <c:marker>
            <c:symbol val="none"/>
          </c:marker>
          <c:xVal>
            <c:strRef>
              <c:f>Sheet2!$B$9:$B$26</c:f>
              <c:strCache>
                <c:ptCount val="18"/>
                <c:pt idx="0">
                  <c:v>Sc</c:v>
                </c:pt>
                <c:pt idx="1">
                  <c:v>Y</c:v>
                </c:pt>
                <c:pt idx="2">
                  <c:v>La</c:v>
                </c:pt>
                <c:pt idx="3">
                  <c:v>Ce</c:v>
                </c:pt>
                <c:pt idx="4">
                  <c:v>Pr</c:v>
                </c:pt>
                <c:pt idx="5">
                  <c:v>Nd</c:v>
                </c:pt>
                <c:pt idx="6">
                  <c:v>Sm</c:v>
                </c:pt>
                <c:pt idx="7">
                  <c:v>Eu</c:v>
                </c:pt>
                <c:pt idx="8">
                  <c:v>Gd</c:v>
                </c:pt>
                <c:pt idx="9">
                  <c:v>Tb</c:v>
                </c:pt>
                <c:pt idx="10">
                  <c:v>Dy</c:v>
                </c:pt>
                <c:pt idx="11">
                  <c:v>Ho</c:v>
                </c:pt>
                <c:pt idx="12">
                  <c:v>Er</c:v>
                </c:pt>
                <c:pt idx="13">
                  <c:v>Tm</c:v>
                </c:pt>
                <c:pt idx="14">
                  <c:v>Yb</c:v>
                </c:pt>
                <c:pt idx="15">
                  <c:v>Lu</c:v>
                </c:pt>
                <c:pt idx="16">
                  <c:v>Th</c:v>
                </c:pt>
                <c:pt idx="17">
                  <c:v>U</c:v>
                </c:pt>
              </c:strCache>
            </c:strRef>
          </c:xVal>
          <c:yVal>
            <c:numRef>
              <c:f>Sheet2!$AA$9:$AA$26</c:f>
              <c:numCache>
                <c:formatCode>0.0%</c:formatCode>
                <c:ptCount val="18"/>
                <c:pt idx="0">
                  <c:v>0.61691606500198182</c:v>
                </c:pt>
                <c:pt idx="1">
                  <c:v>2.94117647058826E-3</c:v>
                </c:pt>
                <c:pt idx="2">
                  <c:v>3.5869565217391278E-2</c:v>
                </c:pt>
                <c:pt idx="3">
                  <c:v>5.0053248136315211E-2</c:v>
                </c:pt>
                <c:pt idx="4">
                  <c:v>5.5378061767838119E-2</c:v>
                </c:pt>
                <c:pt idx="5">
                  <c:v>5.8823529411764698E-2</c:v>
                </c:pt>
                <c:pt idx="6">
                  <c:v>7.3606729758149331E-2</c:v>
                </c:pt>
                <c:pt idx="7">
                  <c:v>3.7373737373737406E-2</c:v>
                </c:pt>
                <c:pt idx="8">
                  <c:v>6.8134171907756821E-2</c:v>
                </c:pt>
                <c:pt idx="9">
                  <c:v>7.8579117330462855E-2</c:v>
                </c:pt>
                <c:pt idx="10">
                  <c:v>7.891891891891889E-2</c:v>
                </c:pt>
                <c:pt idx="11">
                  <c:v>7.4193548387096742E-2</c:v>
                </c:pt>
                <c:pt idx="12">
                  <c:v>7.1278825995807121E-2</c:v>
                </c:pt>
                <c:pt idx="13">
                  <c:v>7.7006507592190868E-2</c:v>
                </c:pt>
                <c:pt idx="14">
                  <c:v>7.9281183932346705E-2</c:v>
                </c:pt>
                <c:pt idx="15">
                  <c:v>7.8864353312302862E-2</c:v>
                </c:pt>
                <c:pt idx="16">
                  <c:v>0.21714285714285714</c:v>
                </c:pt>
                <c:pt idx="17">
                  <c:v>0.31197478991596644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76864"/>
        <c:axId val="91086848"/>
      </c:scatterChart>
      <c:valAx>
        <c:axId val="9107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91086848"/>
        <c:crosses val="autoZero"/>
        <c:crossBetween val="midCat"/>
      </c:valAx>
      <c:valAx>
        <c:axId val="910868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1076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28</xdr:row>
      <xdr:rowOff>185736</xdr:rowOff>
    </xdr:from>
    <xdr:to>
      <xdr:col>16</xdr:col>
      <xdr:colOff>609600</xdr:colOff>
      <xdr:row>45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24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6" sqref="E26"/>
    </sheetView>
  </sheetViews>
  <sheetFormatPr defaultRowHeight="15" x14ac:dyDescent="0.25"/>
  <cols>
    <col min="1" max="1" width="4.42578125" customWidth="1"/>
    <col min="2" max="2" width="4" customWidth="1"/>
    <col min="3" max="3" width="22" customWidth="1"/>
    <col min="4" max="7" width="17.42578125" customWidth="1"/>
    <col min="8" max="11" width="16.7109375" customWidth="1"/>
    <col min="12" max="15" width="16.85546875" customWidth="1"/>
    <col min="16" max="19" width="16.7109375" customWidth="1"/>
    <col min="20" max="23" width="16.85546875" customWidth="1"/>
    <col min="24" max="27" width="17.140625" customWidth="1"/>
    <col min="28" max="31" width="17.28515625" customWidth="1"/>
    <col min="32" max="35" width="17.5703125" customWidth="1"/>
    <col min="36" max="43" width="17.28515625" customWidth="1"/>
    <col min="44" max="47" width="16.28515625" customWidth="1"/>
    <col min="48" max="51" width="16.5703125" customWidth="1"/>
    <col min="52" max="55" width="16.7109375" customWidth="1"/>
    <col min="56" max="59" width="16.85546875" customWidth="1"/>
    <col min="60" max="63" width="16.140625" customWidth="1"/>
    <col min="64" max="71" width="17.140625" customWidth="1"/>
    <col min="72" max="72" width="16.5703125" customWidth="1"/>
    <col min="73" max="73" width="17.140625" customWidth="1"/>
    <col min="74" max="74" width="16.28515625" customWidth="1"/>
    <col min="75" max="75" width="16.42578125" customWidth="1"/>
  </cols>
  <sheetData>
    <row r="2" spans="1:75" x14ac:dyDescent="0.25">
      <c r="A2" s="86" t="s">
        <v>0</v>
      </c>
      <c r="B2" s="87"/>
      <c r="C2" s="88"/>
      <c r="D2" s="3" t="s">
        <v>1</v>
      </c>
      <c r="E2" s="43" t="s">
        <v>60</v>
      </c>
      <c r="F2" s="43"/>
      <c r="G2" s="43" t="s">
        <v>61</v>
      </c>
      <c r="H2" s="3" t="s">
        <v>2</v>
      </c>
      <c r="I2" s="44" t="s">
        <v>60</v>
      </c>
      <c r="J2" s="44"/>
      <c r="K2" s="44" t="s">
        <v>61</v>
      </c>
      <c r="L2" s="3" t="s">
        <v>3</v>
      </c>
      <c r="M2" s="45" t="s">
        <v>60</v>
      </c>
      <c r="N2" s="45"/>
      <c r="O2" s="45" t="s">
        <v>61</v>
      </c>
      <c r="P2" s="3" t="s">
        <v>4</v>
      </c>
      <c r="Q2" s="46" t="s">
        <v>60</v>
      </c>
      <c r="R2" s="46"/>
      <c r="S2" s="46" t="s">
        <v>61</v>
      </c>
      <c r="T2" s="3" t="s">
        <v>5</v>
      </c>
      <c r="U2" s="47" t="s">
        <v>60</v>
      </c>
      <c r="V2" s="47"/>
      <c r="W2" s="47" t="s">
        <v>61</v>
      </c>
      <c r="X2" s="3" t="s">
        <v>6</v>
      </c>
      <c r="Y2" s="48" t="s">
        <v>60</v>
      </c>
      <c r="Z2" s="48"/>
      <c r="AA2" s="48" t="s">
        <v>61</v>
      </c>
      <c r="AB2" s="3" t="s">
        <v>7</v>
      </c>
      <c r="AC2" s="49" t="s">
        <v>60</v>
      </c>
      <c r="AD2" s="49"/>
      <c r="AE2" s="49" t="s">
        <v>61</v>
      </c>
      <c r="AF2" s="3" t="s">
        <v>8</v>
      </c>
      <c r="AG2" s="50" t="s">
        <v>60</v>
      </c>
      <c r="AH2" s="50"/>
      <c r="AI2" s="50" t="s">
        <v>61</v>
      </c>
      <c r="AJ2" s="3" t="s">
        <v>9</v>
      </c>
      <c r="AK2" s="51" t="s">
        <v>60</v>
      </c>
      <c r="AL2" s="51"/>
      <c r="AM2" s="51" t="s">
        <v>61</v>
      </c>
      <c r="AN2" s="3" t="s">
        <v>10</v>
      </c>
      <c r="AO2" s="52" t="s">
        <v>60</v>
      </c>
      <c r="AP2" s="52"/>
      <c r="AQ2" s="52" t="s">
        <v>61</v>
      </c>
      <c r="AR2" s="3" t="s">
        <v>11</v>
      </c>
      <c r="AS2" s="53" t="s">
        <v>60</v>
      </c>
      <c r="AT2" s="53"/>
      <c r="AU2" s="53" t="s">
        <v>61</v>
      </c>
      <c r="AV2" s="3" t="s">
        <v>12</v>
      </c>
      <c r="AW2" s="54" t="s">
        <v>60</v>
      </c>
      <c r="AX2" s="54"/>
      <c r="AY2" s="54" t="s">
        <v>61</v>
      </c>
      <c r="AZ2" s="3" t="s">
        <v>13</v>
      </c>
      <c r="BA2" s="55" t="s">
        <v>60</v>
      </c>
      <c r="BB2" s="55"/>
      <c r="BC2" s="55" t="s">
        <v>61</v>
      </c>
      <c r="BD2" s="3" t="s">
        <v>14</v>
      </c>
      <c r="BE2" s="56" t="s">
        <v>60</v>
      </c>
      <c r="BF2" s="56"/>
      <c r="BG2" s="56" t="s">
        <v>61</v>
      </c>
      <c r="BH2" s="3" t="s">
        <v>15</v>
      </c>
      <c r="BI2" s="57" t="s">
        <v>60</v>
      </c>
      <c r="BJ2" s="57"/>
      <c r="BK2" s="57" t="s">
        <v>61</v>
      </c>
      <c r="BL2" s="3" t="s">
        <v>16</v>
      </c>
      <c r="BM2" s="58" t="s">
        <v>60</v>
      </c>
      <c r="BN2" s="58"/>
      <c r="BO2" s="58" t="s">
        <v>61</v>
      </c>
      <c r="BP2" s="3" t="s">
        <v>17</v>
      </c>
      <c r="BQ2" s="59" t="s">
        <v>60</v>
      </c>
      <c r="BR2" s="59"/>
      <c r="BS2" s="59" t="s">
        <v>61</v>
      </c>
      <c r="BT2" s="3" t="s">
        <v>18</v>
      </c>
      <c r="BU2" s="61" t="s">
        <v>60</v>
      </c>
      <c r="BV2" s="61"/>
      <c r="BW2" s="61" t="s">
        <v>61</v>
      </c>
    </row>
    <row r="3" spans="1:75" x14ac:dyDescent="0.25">
      <c r="A3" s="3" t="s">
        <v>19</v>
      </c>
      <c r="B3" s="3" t="s">
        <v>20</v>
      </c>
      <c r="C3" s="3" t="s">
        <v>21</v>
      </c>
      <c r="D3" s="3" t="s">
        <v>22</v>
      </c>
      <c r="E3" s="43" t="s">
        <v>62</v>
      </c>
      <c r="F3" s="43" t="s">
        <v>63</v>
      </c>
      <c r="G3" s="43" t="s">
        <v>64</v>
      </c>
      <c r="H3" s="3" t="s">
        <v>22</v>
      </c>
      <c r="I3" s="44" t="s">
        <v>62</v>
      </c>
      <c r="J3" s="44" t="s">
        <v>63</v>
      </c>
      <c r="K3" s="61" t="s">
        <v>64</v>
      </c>
      <c r="L3" s="3" t="s">
        <v>22</v>
      </c>
      <c r="M3" s="45" t="s">
        <v>62</v>
      </c>
      <c r="N3" s="45" t="s">
        <v>63</v>
      </c>
      <c r="O3" s="61" t="s">
        <v>64</v>
      </c>
      <c r="P3" s="3" t="s">
        <v>22</v>
      </c>
      <c r="Q3" s="46" t="s">
        <v>62</v>
      </c>
      <c r="R3" s="46" t="s">
        <v>63</v>
      </c>
      <c r="S3" s="61" t="s">
        <v>64</v>
      </c>
      <c r="T3" s="3" t="s">
        <v>22</v>
      </c>
      <c r="U3" s="47" t="s">
        <v>62</v>
      </c>
      <c r="V3" s="47" t="s">
        <v>63</v>
      </c>
      <c r="W3" s="61" t="s">
        <v>64</v>
      </c>
      <c r="X3" s="3" t="s">
        <v>22</v>
      </c>
      <c r="Y3" s="48" t="s">
        <v>62</v>
      </c>
      <c r="Z3" s="48" t="s">
        <v>63</v>
      </c>
      <c r="AA3" s="61" t="s">
        <v>64</v>
      </c>
      <c r="AB3" s="3" t="s">
        <v>22</v>
      </c>
      <c r="AC3" s="49" t="s">
        <v>62</v>
      </c>
      <c r="AD3" s="49" t="s">
        <v>63</v>
      </c>
      <c r="AE3" s="61" t="s">
        <v>64</v>
      </c>
      <c r="AF3" s="3" t="s">
        <v>22</v>
      </c>
      <c r="AG3" s="50" t="s">
        <v>62</v>
      </c>
      <c r="AH3" s="50" t="s">
        <v>63</v>
      </c>
      <c r="AI3" s="61" t="s">
        <v>64</v>
      </c>
      <c r="AJ3" s="3" t="s">
        <v>22</v>
      </c>
      <c r="AK3" s="51" t="s">
        <v>62</v>
      </c>
      <c r="AL3" s="51" t="s">
        <v>63</v>
      </c>
      <c r="AM3" s="61" t="s">
        <v>64</v>
      </c>
      <c r="AN3" s="3" t="s">
        <v>22</v>
      </c>
      <c r="AO3" s="52" t="s">
        <v>62</v>
      </c>
      <c r="AP3" s="52" t="s">
        <v>63</v>
      </c>
      <c r="AQ3" s="61" t="s">
        <v>64</v>
      </c>
      <c r="AR3" s="3" t="s">
        <v>22</v>
      </c>
      <c r="AS3" s="53" t="s">
        <v>62</v>
      </c>
      <c r="AT3" s="53" t="s">
        <v>63</v>
      </c>
      <c r="AU3" s="61" t="s">
        <v>64</v>
      </c>
      <c r="AV3" s="3" t="s">
        <v>22</v>
      </c>
      <c r="AW3" s="54" t="s">
        <v>62</v>
      </c>
      <c r="AX3" s="54" t="s">
        <v>63</v>
      </c>
      <c r="AY3" s="61" t="s">
        <v>64</v>
      </c>
      <c r="AZ3" s="3" t="s">
        <v>22</v>
      </c>
      <c r="BA3" s="55" t="s">
        <v>62</v>
      </c>
      <c r="BB3" s="55" t="s">
        <v>63</v>
      </c>
      <c r="BC3" s="61" t="s">
        <v>64</v>
      </c>
      <c r="BD3" s="3" t="s">
        <v>22</v>
      </c>
      <c r="BE3" s="56" t="s">
        <v>62</v>
      </c>
      <c r="BF3" s="56" t="s">
        <v>63</v>
      </c>
      <c r="BG3" s="61" t="s">
        <v>64</v>
      </c>
      <c r="BH3" s="3" t="s">
        <v>22</v>
      </c>
      <c r="BI3" s="57" t="s">
        <v>62</v>
      </c>
      <c r="BJ3" s="57" t="s">
        <v>63</v>
      </c>
      <c r="BK3" s="61" t="s">
        <v>64</v>
      </c>
      <c r="BL3" s="3" t="s">
        <v>22</v>
      </c>
      <c r="BM3" s="58" t="s">
        <v>62</v>
      </c>
      <c r="BN3" s="58" t="s">
        <v>63</v>
      </c>
      <c r="BO3" s="61" t="s">
        <v>64</v>
      </c>
      <c r="BP3" s="3" t="s">
        <v>22</v>
      </c>
      <c r="BQ3" s="59" t="s">
        <v>62</v>
      </c>
      <c r="BR3" s="59" t="s">
        <v>63</v>
      </c>
      <c r="BS3" s="61" t="s">
        <v>64</v>
      </c>
      <c r="BT3" s="3" t="s">
        <v>22</v>
      </c>
      <c r="BU3" s="61" t="s">
        <v>62</v>
      </c>
      <c r="BV3" s="61" t="s">
        <v>63</v>
      </c>
      <c r="BW3" s="61" t="s">
        <v>64</v>
      </c>
    </row>
    <row r="4" spans="1:75" x14ac:dyDescent="0.25">
      <c r="A4" s="1"/>
      <c r="B4" s="1" t="b">
        <v>0</v>
      </c>
      <c r="C4" s="1" t="s">
        <v>23</v>
      </c>
      <c r="D4" s="2">
        <v>18.898136305720399</v>
      </c>
      <c r="E4" s="2">
        <f>D4*100</f>
        <v>1889.81363057204</v>
      </c>
      <c r="F4" s="2">
        <f>E4/1000</f>
        <v>1.8898136305720399</v>
      </c>
      <c r="G4" s="2">
        <f>F4*0.5</f>
        <v>0.94490681528601994</v>
      </c>
      <c r="H4" s="2">
        <v>323.87132470718001</v>
      </c>
      <c r="I4" s="62">
        <f>H4*100</f>
        <v>32387.132470717999</v>
      </c>
      <c r="J4" s="62">
        <f>I4/1000</f>
        <v>32.387132470718001</v>
      </c>
      <c r="K4" s="62">
        <f>J4*0.5</f>
        <v>16.193566235359</v>
      </c>
      <c r="L4" s="2">
        <v>20.2533917319709</v>
      </c>
      <c r="M4" s="62">
        <f>L4*100</f>
        <v>2025.3391731970901</v>
      </c>
      <c r="N4" s="62">
        <f>M4/1000</f>
        <v>2.0253391731970902</v>
      </c>
      <c r="O4" s="62">
        <f>N4*0.5</f>
        <v>1.0126695865985451</v>
      </c>
      <c r="P4" s="2">
        <v>20.660895852554901</v>
      </c>
      <c r="Q4" s="62">
        <f>P4*100</f>
        <v>2066.08958525549</v>
      </c>
      <c r="R4" s="62">
        <f>Q4/1000</f>
        <v>2.0660895852554901</v>
      </c>
      <c r="S4" s="62">
        <f>R4*0.5</f>
        <v>1.0330447926277451</v>
      </c>
      <c r="T4" s="2">
        <v>20.554763345547801</v>
      </c>
      <c r="U4" s="62">
        <f>T4*100</f>
        <v>2055.4763345547804</v>
      </c>
      <c r="V4" s="62">
        <f>U4/1000</f>
        <v>2.0554763345547804</v>
      </c>
      <c r="W4" s="62">
        <f>V4*0.5</f>
        <v>1.0277381672773902</v>
      </c>
      <c r="X4" s="2">
        <v>20.414601680947499</v>
      </c>
      <c r="Y4" s="62">
        <f>X4*100</f>
        <v>2041.4601680947499</v>
      </c>
      <c r="Z4" s="62">
        <f>Y4/1000</f>
        <v>2.0414601680947499</v>
      </c>
      <c r="AA4" s="62">
        <f>Z4*0.5</f>
        <v>1.020730084047375</v>
      </c>
      <c r="AB4" s="2">
        <v>21.047529375246899</v>
      </c>
      <c r="AC4" s="62">
        <f>AB4*100</f>
        <v>2104.75293752469</v>
      </c>
      <c r="AD4" s="62">
        <f>AC4/1000</f>
        <v>2.1047529375246898</v>
      </c>
      <c r="AE4" s="62">
        <f>AD4*0.5</f>
        <v>1.0523764687623449</v>
      </c>
      <c r="AF4" s="2">
        <v>54.649368331656397</v>
      </c>
      <c r="AG4" s="62">
        <f>AF4*100</f>
        <v>5464.9368331656397</v>
      </c>
      <c r="AH4" s="62">
        <f>AG4/1000</f>
        <v>5.4649368331656394</v>
      </c>
      <c r="AI4" s="62">
        <f>AH4*0.5</f>
        <v>2.7324684165828197</v>
      </c>
      <c r="AJ4" s="2">
        <v>20.888130108541699</v>
      </c>
      <c r="AK4" s="62">
        <f>AJ4*100</f>
        <v>2088.81301085417</v>
      </c>
      <c r="AL4" s="62">
        <f>AK4/1000</f>
        <v>2.08881301085417</v>
      </c>
      <c r="AM4" s="62">
        <f>AL4*0.5</f>
        <v>1.044406505427085</v>
      </c>
      <c r="AN4" s="2">
        <v>20.4909136058948</v>
      </c>
      <c r="AO4" s="62">
        <f>AN4*100</f>
        <v>2049.0913605894798</v>
      </c>
      <c r="AP4" s="62">
        <f>AO4/1000</f>
        <v>2.0490913605894798</v>
      </c>
      <c r="AQ4" s="62">
        <f>AP4*0.5</f>
        <v>1.0245456802947399</v>
      </c>
      <c r="AR4" s="2">
        <v>20.4910443967022</v>
      </c>
      <c r="AS4" s="62">
        <f>AR4*100</f>
        <v>2049.10443967022</v>
      </c>
      <c r="AT4" s="62">
        <f>AS4/1000</f>
        <v>2.04910443967022</v>
      </c>
      <c r="AU4" s="62">
        <f>AT4*0.5</f>
        <v>1.02455221983511</v>
      </c>
      <c r="AV4" s="2">
        <v>20.619603551175999</v>
      </c>
      <c r="AW4" s="62">
        <f>AV4*100</f>
        <v>2061.9603551175996</v>
      </c>
      <c r="AX4" s="62">
        <f>AW4/1000</f>
        <v>2.0619603551175998</v>
      </c>
      <c r="AY4" s="62">
        <f>AX4*0.5</f>
        <v>1.0309801775587999</v>
      </c>
      <c r="AZ4" s="2">
        <v>21.2072045411355</v>
      </c>
      <c r="BA4" s="62">
        <f>AZ4*100</f>
        <v>2120.7204541135502</v>
      </c>
      <c r="BB4" s="62">
        <f>BA4/1000</f>
        <v>2.1207204541135503</v>
      </c>
      <c r="BC4" s="62">
        <f>BB4*0.5</f>
        <v>1.0603602270567751</v>
      </c>
      <c r="BD4" s="2">
        <v>20.4338294167542</v>
      </c>
      <c r="BE4" s="62">
        <f>BD4*100</f>
        <v>2043.3829416754199</v>
      </c>
      <c r="BF4" s="62">
        <f>BE4/1000</f>
        <v>2.0433829416754201</v>
      </c>
      <c r="BG4" s="62">
        <f>BF4*0.5</f>
        <v>1.0216914708377101</v>
      </c>
      <c r="BH4" s="2">
        <v>20.948012925698102</v>
      </c>
      <c r="BI4" s="62">
        <f>BH4*100</f>
        <v>2094.8012925698104</v>
      </c>
      <c r="BJ4" s="62">
        <f>BI4/1000</f>
        <v>2.0948012925698105</v>
      </c>
      <c r="BK4" s="62">
        <f>BJ4*0.5</f>
        <v>1.0474006462849053</v>
      </c>
      <c r="BL4" s="2">
        <v>21.273050381569401</v>
      </c>
      <c r="BM4" s="62">
        <f>BL4*100</f>
        <v>2127.3050381569401</v>
      </c>
      <c r="BN4" s="62">
        <f>BM4/1000</f>
        <v>2.1273050381569401</v>
      </c>
      <c r="BO4" s="62">
        <f>BN4*0.5</f>
        <v>1.06365251907847</v>
      </c>
      <c r="BP4" s="2">
        <v>20.5398972317176</v>
      </c>
      <c r="BQ4" s="62">
        <f>BP4*100</f>
        <v>2053.98972317176</v>
      </c>
      <c r="BR4" s="62">
        <f>BQ4/1000</f>
        <v>2.0539897231717599</v>
      </c>
      <c r="BS4" s="62">
        <f>BR4*0.5</f>
        <v>1.0269948615858799</v>
      </c>
      <c r="BT4" s="2">
        <v>21.399455586173701</v>
      </c>
      <c r="BU4" s="62">
        <f>BT4*100</f>
        <v>2139.9455586173699</v>
      </c>
      <c r="BV4" s="62">
        <f>BU4/1000</f>
        <v>2.1399455586173697</v>
      </c>
      <c r="BW4" s="62">
        <f>BV4*0.5</f>
        <v>1.0699727793086848</v>
      </c>
    </row>
    <row r="5" spans="1:75" x14ac:dyDescent="0.25">
      <c r="A5" s="1"/>
      <c r="B5" s="1" t="b">
        <v>0</v>
      </c>
      <c r="C5" s="1" t="s">
        <v>24</v>
      </c>
      <c r="D5" s="2">
        <v>15.8880248683544</v>
      </c>
      <c r="E5" s="62">
        <f t="shared" ref="E5:E9" si="0">D5*100</f>
        <v>1588.80248683544</v>
      </c>
      <c r="F5" s="62">
        <f t="shared" ref="F5:F9" si="1">E5/1000</f>
        <v>1.58880248683544</v>
      </c>
      <c r="G5" s="62">
        <f t="shared" ref="G5:G9" si="2">F5*0.5</f>
        <v>0.79440124341772</v>
      </c>
      <c r="H5" s="2">
        <v>329.98249625915798</v>
      </c>
      <c r="I5" s="62">
        <f t="shared" ref="I5:I9" si="3">H5*100</f>
        <v>32998.2496259158</v>
      </c>
      <c r="J5" s="62">
        <f t="shared" ref="J5:J9" si="4">I5/1000</f>
        <v>32.998249625915797</v>
      </c>
      <c r="K5" s="62">
        <f t="shared" ref="K5:K9" si="5">J5*0.5</f>
        <v>16.499124812957898</v>
      </c>
      <c r="L5" s="2">
        <v>19.830797485042801</v>
      </c>
      <c r="M5" s="62">
        <f t="shared" ref="M5:M9" si="6">L5*100</f>
        <v>1983.0797485042801</v>
      </c>
      <c r="N5" s="62">
        <f t="shared" ref="N5:N9" si="7">M5/1000</f>
        <v>1.9830797485042801</v>
      </c>
      <c r="O5" s="62">
        <f t="shared" ref="O5:O9" si="8">N5*0.5</f>
        <v>0.99153987425214007</v>
      </c>
      <c r="P5" s="2">
        <v>20.146430468114598</v>
      </c>
      <c r="Q5" s="62">
        <f t="shared" ref="Q5:Q9" si="9">P5*100</f>
        <v>2014.6430468114597</v>
      </c>
      <c r="R5" s="62">
        <f t="shared" ref="R5:R9" si="10">Q5/1000</f>
        <v>2.0146430468114596</v>
      </c>
      <c r="S5" s="62">
        <f t="shared" ref="S5:S9" si="11">R5*0.5</f>
        <v>1.0073215234057298</v>
      </c>
      <c r="T5" s="2">
        <v>19.793223069626102</v>
      </c>
      <c r="U5" s="62">
        <f t="shared" ref="U5:U9" si="12">T5*100</f>
        <v>1979.3223069626101</v>
      </c>
      <c r="V5" s="62">
        <f t="shared" ref="V5:V9" si="13">U5/1000</f>
        <v>1.97932230696261</v>
      </c>
      <c r="W5" s="62">
        <f t="shared" ref="W5:W9" si="14">V5*0.5</f>
        <v>0.98966115348130501</v>
      </c>
      <c r="X5" s="2">
        <v>19.799895425778001</v>
      </c>
      <c r="Y5" s="62">
        <f t="shared" ref="Y5:Y9" si="15">X5*100</f>
        <v>1979.9895425778</v>
      </c>
      <c r="Z5" s="62">
        <f t="shared" ref="Z5:Z9" si="16">Y5/1000</f>
        <v>1.9799895425778</v>
      </c>
      <c r="AA5" s="62">
        <f t="shared" ref="AA5:AA9" si="17">Z5*0.5</f>
        <v>0.98999477128890001</v>
      </c>
      <c r="AB5" s="2">
        <v>19.947173923003302</v>
      </c>
      <c r="AC5" s="62">
        <f t="shared" ref="AC5:AC9" si="18">AB5*100</f>
        <v>1994.7173923003302</v>
      </c>
      <c r="AD5" s="62">
        <f t="shared" ref="AD5:AD9" si="19">AC5/1000</f>
        <v>1.9947173923003301</v>
      </c>
      <c r="AE5" s="62">
        <f t="shared" ref="AE5:AE9" si="20">AD5*0.5</f>
        <v>0.99735869615016504</v>
      </c>
      <c r="AF5" s="2">
        <v>54.1648947999184</v>
      </c>
      <c r="AG5" s="62">
        <f t="shared" ref="AG5:AG9" si="21">AF5*100</f>
        <v>5416.4894799918402</v>
      </c>
      <c r="AH5" s="62">
        <f t="shared" ref="AH5:AH9" si="22">AG5/1000</f>
        <v>5.4164894799918404</v>
      </c>
      <c r="AI5" s="62">
        <f t="shared" ref="AI5:AI9" si="23">AH5*0.5</f>
        <v>2.7082447399959202</v>
      </c>
      <c r="AJ5" s="2">
        <v>20.154951037064201</v>
      </c>
      <c r="AK5" s="62">
        <f t="shared" ref="AK5:AK9" si="24">AJ5*100</f>
        <v>2015.4951037064202</v>
      </c>
      <c r="AL5" s="62">
        <f t="shared" ref="AL5:AL9" si="25">AK5/1000</f>
        <v>2.0154951037064204</v>
      </c>
      <c r="AM5" s="62">
        <f t="shared" ref="AM5:AM9" si="26">AL5*0.5</f>
        <v>1.0077475518532102</v>
      </c>
      <c r="AN5" s="2">
        <v>19.4215629093868</v>
      </c>
      <c r="AO5" s="62">
        <f t="shared" ref="AO5:AO9" si="27">AN5*100</f>
        <v>1942.1562909386801</v>
      </c>
      <c r="AP5" s="62">
        <f t="shared" ref="AP5:AP9" si="28">AO5/1000</f>
        <v>1.94215629093868</v>
      </c>
      <c r="AQ5" s="62">
        <f t="shared" ref="AQ5:AQ9" si="29">AP5*0.5</f>
        <v>0.97107814546934001</v>
      </c>
      <c r="AR5" s="2">
        <v>19.240357751722598</v>
      </c>
      <c r="AS5" s="62">
        <f t="shared" ref="AS5:AS9" si="30">AR5*100</f>
        <v>1924.0357751722599</v>
      </c>
      <c r="AT5" s="62">
        <f t="shared" ref="AT5:AT9" si="31">AS5/1000</f>
        <v>1.9240357751722599</v>
      </c>
      <c r="AU5" s="62">
        <f t="shared" ref="AU5:AU9" si="32">AT5*0.5</f>
        <v>0.96201788758612994</v>
      </c>
      <c r="AV5" s="2">
        <v>19.460484425572801</v>
      </c>
      <c r="AW5" s="62">
        <f t="shared" ref="AW5:AW9" si="33">AV5*100</f>
        <v>1946.0484425572802</v>
      </c>
      <c r="AX5" s="62">
        <f t="shared" ref="AX5:AX9" si="34">AW5/1000</f>
        <v>1.9460484425572802</v>
      </c>
      <c r="AY5" s="62">
        <f t="shared" ref="AY5:AY9" si="35">AX5*0.5</f>
        <v>0.97302422127864008</v>
      </c>
      <c r="AZ5" s="2">
        <v>20.021006641468698</v>
      </c>
      <c r="BA5" s="62">
        <f t="shared" ref="BA5:BA9" si="36">AZ5*100</f>
        <v>2002.1006641468698</v>
      </c>
      <c r="BB5" s="62">
        <f t="shared" ref="BB5:BB9" si="37">BA5/1000</f>
        <v>2.0021006641468699</v>
      </c>
      <c r="BC5" s="62">
        <f t="shared" ref="BC5:BC9" si="38">BB5*0.5</f>
        <v>1.001050332073435</v>
      </c>
      <c r="BD5" s="2">
        <v>19.343501098609998</v>
      </c>
      <c r="BE5" s="62">
        <f t="shared" ref="BE5:BE9" si="39">BD5*100</f>
        <v>1934.3501098609997</v>
      </c>
      <c r="BF5" s="62">
        <f t="shared" ref="BF5:BF9" si="40">BE5/1000</f>
        <v>1.9343501098609996</v>
      </c>
      <c r="BG5" s="62">
        <f t="shared" ref="BG5:BG9" si="41">BF5*0.5</f>
        <v>0.96717505493049982</v>
      </c>
      <c r="BH5" s="2">
        <v>19.8161809661616</v>
      </c>
      <c r="BI5" s="62">
        <f t="shared" ref="BI5:BI9" si="42">BH5*100</f>
        <v>1981.6180966161601</v>
      </c>
      <c r="BJ5" s="62">
        <f t="shared" ref="BJ5:BJ9" si="43">BI5/1000</f>
        <v>1.9816180966161601</v>
      </c>
      <c r="BK5" s="62">
        <f t="shared" ref="BK5:BK9" si="44">BJ5*0.5</f>
        <v>0.99080904830808003</v>
      </c>
      <c r="BL5" s="2">
        <v>20.037306698283601</v>
      </c>
      <c r="BM5" s="62">
        <f t="shared" ref="BM5:BM9" si="45">BL5*100</f>
        <v>2003.7306698283601</v>
      </c>
      <c r="BN5" s="62">
        <f t="shared" ref="BN5:BN9" si="46">BM5/1000</f>
        <v>2.0037306698283599</v>
      </c>
      <c r="BO5" s="62">
        <f t="shared" ref="BO5:BO9" si="47">BN5*0.5</f>
        <v>1.00186533491418</v>
      </c>
      <c r="BP5" s="2">
        <v>19.112403648313901</v>
      </c>
      <c r="BQ5" s="62">
        <f t="shared" ref="BQ5:BQ9" si="48">BP5*100</f>
        <v>1911.24036483139</v>
      </c>
      <c r="BR5" s="62">
        <f t="shared" ref="BR5:BR9" si="49">BQ5/1000</f>
        <v>1.91124036483139</v>
      </c>
      <c r="BS5" s="62">
        <f t="shared" ref="BS5:BS9" si="50">BR5*0.5</f>
        <v>0.95562018241569502</v>
      </c>
      <c r="BT5" s="2">
        <v>12.933116813166301</v>
      </c>
      <c r="BU5" s="62">
        <f t="shared" ref="BU5:BU9" si="51">BT5*100</f>
        <v>1293.31168131663</v>
      </c>
      <c r="BV5" s="62">
        <f t="shared" ref="BV5:BV9" si="52">BU5/1000</f>
        <v>1.2933116813166301</v>
      </c>
      <c r="BW5" s="62">
        <f t="shared" ref="BW5:BW9" si="53">BV5*0.5</f>
        <v>0.64665584065831505</v>
      </c>
    </row>
    <row r="6" spans="1:75" x14ac:dyDescent="0.25">
      <c r="A6" s="1"/>
      <c r="B6" s="1" t="b">
        <v>0</v>
      </c>
      <c r="C6" s="1" t="s">
        <v>25</v>
      </c>
      <c r="D6" s="2">
        <v>19.5481908785931</v>
      </c>
      <c r="E6" s="62">
        <f t="shared" si="0"/>
        <v>1954.81908785931</v>
      </c>
      <c r="F6" s="62">
        <f t="shared" si="1"/>
        <v>1.9548190878593099</v>
      </c>
      <c r="G6" s="62">
        <f t="shared" si="2"/>
        <v>0.97740954392965496</v>
      </c>
      <c r="H6" s="2">
        <v>379.86415121081302</v>
      </c>
      <c r="I6" s="62">
        <f t="shared" si="3"/>
        <v>37986.4151210813</v>
      </c>
      <c r="J6" s="62">
        <f t="shared" si="4"/>
        <v>37.986415121081301</v>
      </c>
      <c r="K6" s="62">
        <f t="shared" si="5"/>
        <v>18.99320756054065</v>
      </c>
      <c r="L6" s="2">
        <v>23.379928554019301</v>
      </c>
      <c r="M6" s="62">
        <f t="shared" si="6"/>
        <v>2337.9928554019302</v>
      </c>
      <c r="N6" s="62">
        <f t="shared" si="7"/>
        <v>2.33799285540193</v>
      </c>
      <c r="O6" s="62">
        <f t="shared" si="8"/>
        <v>1.168996427700965</v>
      </c>
      <c r="P6" s="2">
        <v>23.722904528457398</v>
      </c>
      <c r="Q6" s="62">
        <f t="shared" si="9"/>
        <v>2372.2904528457398</v>
      </c>
      <c r="R6" s="62">
        <f t="shared" si="10"/>
        <v>2.3722904528457396</v>
      </c>
      <c r="S6" s="62">
        <f t="shared" si="11"/>
        <v>1.1861452264228698</v>
      </c>
      <c r="T6" s="2">
        <v>23.3595164243591</v>
      </c>
      <c r="U6" s="62">
        <f t="shared" si="12"/>
        <v>2335.9516424359099</v>
      </c>
      <c r="V6" s="62">
        <f t="shared" si="13"/>
        <v>2.3359516424359099</v>
      </c>
      <c r="W6" s="62">
        <f t="shared" si="14"/>
        <v>1.167975821217955</v>
      </c>
      <c r="X6" s="2">
        <v>23.301406400851398</v>
      </c>
      <c r="Y6" s="62">
        <f t="shared" si="15"/>
        <v>2330.1406400851397</v>
      </c>
      <c r="Z6" s="62">
        <f t="shared" si="16"/>
        <v>2.3301406400851397</v>
      </c>
      <c r="AA6" s="62">
        <f t="shared" si="17"/>
        <v>1.1650703200425698</v>
      </c>
      <c r="AB6" s="2">
        <v>23.535746092409202</v>
      </c>
      <c r="AC6" s="62">
        <f t="shared" si="18"/>
        <v>2353.5746092409204</v>
      </c>
      <c r="AD6" s="62">
        <f t="shared" si="19"/>
        <v>2.3535746092409204</v>
      </c>
      <c r="AE6" s="62">
        <f t="shared" si="20"/>
        <v>1.1767873046204602</v>
      </c>
      <c r="AF6" s="2">
        <v>62.9238440446724</v>
      </c>
      <c r="AG6" s="62">
        <f t="shared" si="21"/>
        <v>6292.3844044672396</v>
      </c>
      <c r="AH6" s="62">
        <f t="shared" si="22"/>
        <v>6.2923844044672395</v>
      </c>
      <c r="AI6" s="62">
        <f t="shared" si="23"/>
        <v>3.1461922022336197</v>
      </c>
      <c r="AJ6" s="2">
        <v>23.6202478787663</v>
      </c>
      <c r="AK6" s="62">
        <f t="shared" si="24"/>
        <v>2362.0247878766299</v>
      </c>
      <c r="AL6" s="62">
        <f t="shared" si="25"/>
        <v>2.3620247878766301</v>
      </c>
      <c r="AM6" s="62">
        <f t="shared" si="26"/>
        <v>1.181012393938315</v>
      </c>
      <c r="AN6" s="2">
        <v>23.032419282990499</v>
      </c>
      <c r="AO6" s="62">
        <f t="shared" si="27"/>
        <v>2303.24192829905</v>
      </c>
      <c r="AP6" s="62">
        <f t="shared" si="28"/>
        <v>2.3032419282990499</v>
      </c>
      <c r="AQ6" s="62">
        <f t="shared" si="29"/>
        <v>1.151620964149525</v>
      </c>
      <c r="AR6" s="2">
        <v>22.9230562221512</v>
      </c>
      <c r="AS6" s="62">
        <f t="shared" si="30"/>
        <v>2292.3056222151199</v>
      </c>
      <c r="AT6" s="62">
        <f t="shared" si="31"/>
        <v>2.2923056222151201</v>
      </c>
      <c r="AU6" s="62">
        <f t="shared" si="32"/>
        <v>1.1461528111075601</v>
      </c>
      <c r="AV6" s="2">
        <v>23.1213194360278</v>
      </c>
      <c r="AW6" s="62">
        <f t="shared" si="33"/>
        <v>2312.1319436027802</v>
      </c>
      <c r="AX6" s="62">
        <f t="shared" si="34"/>
        <v>2.3121319436027803</v>
      </c>
      <c r="AY6" s="62">
        <f t="shared" si="35"/>
        <v>1.1560659718013901</v>
      </c>
      <c r="AZ6" s="2">
        <v>23.648526827444201</v>
      </c>
      <c r="BA6" s="62">
        <f t="shared" si="36"/>
        <v>2364.8526827444202</v>
      </c>
      <c r="BB6" s="62">
        <f t="shared" si="37"/>
        <v>2.3648526827444201</v>
      </c>
      <c r="BC6" s="62">
        <f t="shared" si="38"/>
        <v>1.18242634137221</v>
      </c>
      <c r="BD6" s="2">
        <v>22.830889068022099</v>
      </c>
      <c r="BE6" s="62">
        <f t="shared" si="39"/>
        <v>2283.0889068022097</v>
      </c>
      <c r="BF6" s="62">
        <f t="shared" si="40"/>
        <v>2.2830889068022096</v>
      </c>
      <c r="BG6" s="62">
        <f t="shared" si="41"/>
        <v>1.1415444534011048</v>
      </c>
      <c r="BH6" s="2">
        <v>23.4741796052522</v>
      </c>
      <c r="BI6" s="62">
        <f t="shared" si="42"/>
        <v>2347.4179605252198</v>
      </c>
      <c r="BJ6" s="62">
        <f t="shared" si="43"/>
        <v>2.3474179605252199</v>
      </c>
      <c r="BK6" s="62">
        <f t="shared" si="44"/>
        <v>1.1737089802626099</v>
      </c>
      <c r="BL6" s="2">
        <v>23.781877924215099</v>
      </c>
      <c r="BM6" s="62">
        <f t="shared" si="45"/>
        <v>2378.18779242151</v>
      </c>
      <c r="BN6" s="62">
        <f t="shared" si="46"/>
        <v>2.3781877924215102</v>
      </c>
      <c r="BO6" s="62">
        <f t="shared" si="47"/>
        <v>1.1890938962107551</v>
      </c>
      <c r="BP6" s="2">
        <v>21.991492804504301</v>
      </c>
      <c r="BQ6" s="62">
        <f t="shared" si="48"/>
        <v>2199.1492804504301</v>
      </c>
      <c r="BR6" s="62">
        <f t="shared" si="49"/>
        <v>2.1991492804504302</v>
      </c>
      <c r="BS6" s="62">
        <f t="shared" si="50"/>
        <v>1.0995746402252151</v>
      </c>
      <c r="BT6" s="2">
        <v>17.528086733272399</v>
      </c>
      <c r="BU6" s="62">
        <f t="shared" si="51"/>
        <v>1752.8086733272398</v>
      </c>
      <c r="BV6" s="62">
        <f t="shared" si="52"/>
        <v>1.7528086733272399</v>
      </c>
      <c r="BW6" s="62">
        <f t="shared" si="53"/>
        <v>0.87640433666361994</v>
      </c>
    </row>
    <row r="7" spans="1:75" x14ac:dyDescent="0.25">
      <c r="A7" s="1"/>
      <c r="B7" s="1" t="b">
        <v>0</v>
      </c>
      <c r="C7" s="1" t="s">
        <v>26</v>
      </c>
      <c r="D7" s="2">
        <v>15.762280907034601</v>
      </c>
      <c r="E7" s="62">
        <f t="shared" si="0"/>
        <v>1576.2280907034601</v>
      </c>
      <c r="F7" s="62">
        <f t="shared" si="1"/>
        <v>1.57622809070346</v>
      </c>
      <c r="G7" s="62">
        <f t="shared" si="2"/>
        <v>0.78811404535173002</v>
      </c>
      <c r="H7" s="2">
        <v>272.97866515920703</v>
      </c>
      <c r="I7" s="62">
        <f t="shared" si="3"/>
        <v>27297.866515920701</v>
      </c>
      <c r="J7" s="62">
        <f t="shared" si="4"/>
        <v>27.297866515920703</v>
      </c>
      <c r="K7" s="62">
        <f t="shared" si="5"/>
        <v>13.648933257960351</v>
      </c>
      <c r="L7" s="2">
        <v>16.682431803443599</v>
      </c>
      <c r="M7" s="62">
        <f t="shared" si="6"/>
        <v>1668.2431803443599</v>
      </c>
      <c r="N7" s="62">
        <f t="shared" si="7"/>
        <v>1.6682431803443598</v>
      </c>
      <c r="O7" s="62">
        <f t="shared" si="8"/>
        <v>0.83412159017217991</v>
      </c>
      <c r="P7" s="2">
        <v>17.222462257664201</v>
      </c>
      <c r="Q7" s="62">
        <f t="shared" si="9"/>
        <v>1722.2462257664201</v>
      </c>
      <c r="R7" s="62">
        <f t="shared" si="10"/>
        <v>1.7222462257664202</v>
      </c>
      <c r="S7" s="62">
        <f t="shared" si="11"/>
        <v>0.86112311288321008</v>
      </c>
      <c r="T7" s="2">
        <v>17.0214993304701</v>
      </c>
      <c r="U7" s="62">
        <f t="shared" si="12"/>
        <v>1702.1499330470099</v>
      </c>
      <c r="V7" s="62">
        <f t="shared" si="13"/>
        <v>1.7021499330470098</v>
      </c>
      <c r="W7" s="62">
        <f t="shared" si="14"/>
        <v>0.85107496652350489</v>
      </c>
      <c r="X7" s="2">
        <v>17.1200303594151</v>
      </c>
      <c r="Y7" s="62">
        <f t="shared" si="15"/>
        <v>1712.00303594151</v>
      </c>
      <c r="Z7" s="62">
        <f t="shared" si="16"/>
        <v>1.7120030359415099</v>
      </c>
      <c r="AA7" s="62">
        <f t="shared" si="17"/>
        <v>0.85600151797075497</v>
      </c>
      <c r="AB7" s="2">
        <v>17.422771114299</v>
      </c>
      <c r="AC7" s="62">
        <f t="shared" si="18"/>
        <v>1742.2771114299001</v>
      </c>
      <c r="AD7" s="62">
        <f t="shared" si="19"/>
        <v>1.7422771114299</v>
      </c>
      <c r="AE7" s="62">
        <f t="shared" si="20"/>
        <v>0.87113855571495002</v>
      </c>
      <c r="AF7" s="2">
        <v>46.2905754067991</v>
      </c>
      <c r="AG7" s="62">
        <f t="shared" si="21"/>
        <v>4629.0575406799098</v>
      </c>
      <c r="AH7" s="62">
        <f t="shared" si="22"/>
        <v>4.6290575406799102</v>
      </c>
      <c r="AI7" s="62">
        <f t="shared" si="23"/>
        <v>2.3145287703399551</v>
      </c>
      <c r="AJ7" s="2">
        <v>17.5616626753276</v>
      </c>
      <c r="AK7" s="62">
        <f t="shared" si="24"/>
        <v>1756.16626753276</v>
      </c>
      <c r="AL7" s="62">
        <f t="shared" si="25"/>
        <v>1.7561662675327601</v>
      </c>
      <c r="AM7" s="62">
        <f t="shared" si="26"/>
        <v>0.87808313376638003</v>
      </c>
      <c r="AN7" s="2">
        <v>17.096007156300399</v>
      </c>
      <c r="AO7" s="62">
        <f t="shared" si="27"/>
        <v>1709.6007156300398</v>
      </c>
      <c r="AP7" s="62">
        <f t="shared" si="28"/>
        <v>1.7096007156300397</v>
      </c>
      <c r="AQ7" s="62">
        <f t="shared" si="29"/>
        <v>0.85480035781501984</v>
      </c>
      <c r="AR7" s="2">
        <v>17.031380030743598</v>
      </c>
      <c r="AS7" s="62">
        <f t="shared" si="30"/>
        <v>1703.1380030743599</v>
      </c>
      <c r="AT7" s="62">
        <f t="shared" si="31"/>
        <v>1.7031380030743599</v>
      </c>
      <c r="AU7" s="62">
        <f t="shared" si="32"/>
        <v>0.85156900153717996</v>
      </c>
      <c r="AV7" s="2">
        <v>17.081217275192699</v>
      </c>
      <c r="AW7" s="62">
        <f t="shared" si="33"/>
        <v>1708.1217275192698</v>
      </c>
      <c r="AX7" s="62">
        <f t="shared" si="34"/>
        <v>1.7081217275192697</v>
      </c>
      <c r="AY7" s="62">
        <f t="shared" si="35"/>
        <v>0.85406086375963486</v>
      </c>
      <c r="AZ7" s="2">
        <v>17.359016334173901</v>
      </c>
      <c r="BA7" s="62">
        <f t="shared" si="36"/>
        <v>1735.9016334173903</v>
      </c>
      <c r="BB7" s="62">
        <f t="shared" si="37"/>
        <v>1.7359016334173902</v>
      </c>
      <c r="BC7" s="62">
        <f t="shared" si="38"/>
        <v>0.86795081670869512</v>
      </c>
      <c r="BD7" s="2">
        <v>16.8651262725005</v>
      </c>
      <c r="BE7" s="62">
        <f t="shared" si="39"/>
        <v>1686.5126272500499</v>
      </c>
      <c r="BF7" s="62">
        <f t="shared" si="40"/>
        <v>1.6865126272500499</v>
      </c>
      <c r="BG7" s="62">
        <f t="shared" si="41"/>
        <v>0.84325631362502496</v>
      </c>
      <c r="BH7" s="2">
        <v>17.431953048502599</v>
      </c>
      <c r="BI7" s="62">
        <f t="shared" si="42"/>
        <v>1743.1953048502598</v>
      </c>
      <c r="BJ7" s="62">
        <f t="shared" si="43"/>
        <v>1.7431953048502598</v>
      </c>
      <c r="BK7" s="62">
        <f t="shared" si="44"/>
        <v>0.87159765242512988</v>
      </c>
      <c r="BL7" s="2">
        <v>17.514293450954501</v>
      </c>
      <c r="BM7" s="62">
        <f t="shared" si="45"/>
        <v>1751.4293450954501</v>
      </c>
      <c r="BN7" s="62">
        <f t="shared" si="46"/>
        <v>1.7514293450954501</v>
      </c>
      <c r="BO7" s="62">
        <f t="shared" si="47"/>
        <v>0.87571467254772506</v>
      </c>
      <c r="BP7" s="2">
        <v>16.923815810585701</v>
      </c>
      <c r="BQ7" s="62">
        <f t="shared" si="48"/>
        <v>1692.3815810585702</v>
      </c>
      <c r="BR7" s="62">
        <f t="shared" si="49"/>
        <v>1.6923815810585703</v>
      </c>
      <c r="BS7" s="62">
        <f t="shared" si="50"/>
        <v>0.84619079052928514</v>
      </c>
      <c r="BT7" s="2">
        <v>17.665852092960801</v>
      </c>
      <c r="BU7" s="62">
        <f t="shared" si="51"/>
        <v>1766.5852092960802</v>
      </c>
      <c r="BV7" s="62">
        <f t="shared" si="52"/>
        <v>1.7665852092960801</v>
      </c>
      <c r="BW7" s="62">
        <f t="shared" si="53"/>
        <v>0.88329260464804005</v>
      </c>
    </row>
    <row r="8" spans="1:75" x14ac:dyDescent="0.25">
      <c r="A8" s="1"/>
      <c r="B8" s="1" t="b">
        <v>0</v>
      </c>
      <c r="C8" s="1" t="s">
        <v>27</v>
      </c>
      <c r="D8" s="2">
        <v>16.042575446801699</v>
      </c>
      <c r="E8" s="62">
        <f t="shared" si="0"/>
        <v>1604.25754468017</v>
      </c>
      <c r="F8" s="62">
        <f t="shared" si="1"/>
        <v>1.6042575446801699</v>
      </c>
      <c r="G8" s="62">
        <f t="shared" si="2"/>
        <v>0.80212877234008495</v>
      </c>
      <c r="H8" s="2">
        <v>320.57888789968399</v>
      </c>
      <c r="I8" s="62">
        <f t="shared" si="3"/>
        <v>32057.888789968398</v>
      </c>
      <c r="J8" s="62">
        <f t="shared" si="4"/>
        <v>32.057888789968395</v>
      </c>
      <c r="K8" s="62">
        <f t="shared" si="5"/>
        <v>16.028944394984197</v>
      </c>
      <c r="L8" s="2">
        <v>19.752562015141201</v>
      </c>
      <c r="M8" s="62">
        <f t="shared" si="6"/>
        <v>1975.2562015141202</v>
      </c>
      <c r="N8" s="62">
        <f t="shared" si="7"/>
        <v>1.9752562015141202</v>
      </c>
      <c r="O8" s="62">
        <f t="shared" si="8"/>
        <v>0.98762810075706009</v>
      </c>
      <c r="P8" s="2">
        <v>19.959796480607899</v>
      </c>
      <c r="Q8" s="62">
        <f t="shared" si="9"/>
        <v>1995.9796480607899</v>
      </c>
      <c r="R8" s="62">
        <f t="shared" si="10"/>
        <v>1.9959796480607899</v>
      </c>
      <c r="S8" s="62">
        <f t="shared" si="11"/>
        <v>0.99798982403039493</v>
      </c>
      <c r="T8" s="2">
        <v>19.705315316626301</v>
      </c>
      <c r="U8" s="62">
        <f t="shared" si="12"/>
        <v>1970.5315316626302</v>
      </c>
      <c r="V8" s="62">
        <f t="shared" si="13"/>
        <v>1.9705315316626302</v>
      </c>
      <c r="W8" s="62">
        <f t="shared" si="14"/>
        <v>0.98526576583131509</v>
      </c>
      <c r="X8" s="2">
        <v>19.712534794191001</v>
      </c>
      <c r="Y8" s="62">
        <f t="shared" si="15"/>
        <v>1971.2534794191001</v>
      </c>
      <c r="Z8" s="62">
        <f t="shared" si="16"/>
        <v>1.9712534794191001</v>
      </c>
      <c r="AA8" s="62">
        <f t="shared" si="17"/>
        <v>0.98562673970955006</v>
      </c>
      <c r="AB8" s="2">
        <v>19.8747194745706</v>
      </c>
      <c r="AC8" s="62">
        <f t="shared" si="18"/>
        <v>1987.47194745706</v>
      </c>
      <c r="AD8" s="62">
        <f t="shared" si="19"/>
        <v>1.9874719474570599</v>
      </c>
      <c r="AE8" s="62">
        <f t="shared" si="20"/>
        <v>0.99373597372852995</v>
      </c>
      <c r="AF8" s="2">
        <v>53.2167270222537</v>
      </c>
      <c r="AG8" s="62">
        <f t="shared" si="21"/>
        <v>5321.6727022253699</v>
      </c>
      <c r="AH8" s="62">
        <f t="shared" si="22"/>
        <v>5.3216727022253698</v>
      </c>
      <c r="AI8" s="62">
        <f t="shared" si="23"/>
        <v>2.6608363511126849</v>
      </c>
      <c r="AJ8" s="2">
        <v>20.080572225850499</v>
      </c>
      <c r="AK8" s="62">
        <f t="shared" si="24"/>
        <v>2008.0572225850499</v>
      </c>
      <c r="AL8" s="62">
        <f t="shared" si="25"/>
        <v>2.0080572225850499</v>
      </c>
      <c r="AM8" s="62">
        <f t="shared" si="26"/>
        <v>1.004028611292525</v>
      </c>
      <c r="AN8" s="2">
        <v>19.447735237335699</v>
      </c>
      <c r="AO8" s="62">
        <f t="shared" si="27"/>
        <v>1944.7735237335698</v>
      </c>
      <c r="AP8" s="62">
        <f t="shared" si="28"/>
        <v>1.9447735237335699</v>
      </c>
      <c r="AQ8" s="62">
        <f t="shared" si="29"/>
        <v>0.97238676186678497</v>
      </c>
      <c r="AR8" s="2">
        <v>19.281591063351801</v>
      </c>
      <c r="AS8" s="62">
        <f t="shared" si="30"/>
        <v>1928.15910633518</v>
      </c>
      <c r="AT8" s="62">
        <f t="shared" si="31"/>
        <v>1.92815910633518</v>
      </c>
      <c r="AU8" s="62">
        <f t="shared" si="32"/>
        <v>0.96407955316758998</v>
      </c>
      <c r="AV8" s="2">
        <v>19.485589431264799</v>
      </c>
      <c r="AW8" s="62">
        <f t="shared" si="33"/>
        <v>1948.5589431264798</v>
      </c>
      <c r="AX8" s="62">
        <f t="shared" si="34"/>
        <v>1.9485589431264798</v>
      </c>
      <c r="AY8" s="62">
        <f t="shared" si="35"/>
        <v>0.97427947156323991</v>
      </c>
      <c r="AZ8" s="2">
        <v>20.012275795979502</v>
      </c>
      <c r="BA8" s="62">
        <f t="shared" si="36"/>
        <v>2001.2275795979501</v>
      </c>
      <c r="BB8" s="62">
        <f t="shared" si="37"/>
        <v>2.0012275795979502</v>
      </c>
      <c r="BC8" s="62">
        <f t="shared" si="38"/>
        <v>1.0006137897989751</v>
      </c>
      <c r="BD8" s="2">
        <v>19.190025536978201</v>
      </c>
      <c r="BE8" s="62">
        <f t="shared" si="39"/>
        <v>1919.0025536978201</v>
      </c>
      <c r="BF8" s="62">
        <f t="shared" si="40"/>
        <v>1.9190025536978201</v>
      </c>
      <c r="BG8" s="62">
        <f t="shared" si="41"/>
        <v>0.95950127684891007</v>
      </c>
      <c r="BH8" s="2">
        <v>19.795849388171099</v>
      </c>
      <c r="BI8" s="62">
        <f t="shared" si="42"/>
        <v>1979.58493881711</v>
      </c>
      <c r="BJ8" s="62">
        <f t="shared" si="43"/>
        <v>1.9795849388171101</v>
      </c>
      <c r="BK8" s="62">
        <f t="shared" si="44"/>
        <v>0.98979246940855503</v>
      </c>
      <c r="BL8" s="2">
        <v>20.004046753204499</v>
      </c>
      <c r="BM8" s="62">
        <f t="shared" si="45"/>
        <v>2000.4046753204498</v>
      </c>
      <c r="BN8" s="62">
        <f t="shared" si="46"/>
        <v>2.0004046753204499</v>
      </c>
      <c r="BO8" s="62">
        <f t="shared" si="47"/>
        <v>1.0002023376602249</v>
      </c>
      <c r="BP8" s="2">
        <v>19.509102749359901</v>
      </c>
      <c r="BQ8" s="62">
        <f t="shared" si="48"/>
        <v>1950.9102749359902</v>
      </c>
      <c r="BR8" s="62">
        <f t="shared" si="49"/>
        <v>1.9509102749359901</v>
      </c>
      <c r="BS8" s="62">
        <f t="shared" si="50"/>
        <v>0.97545513746799506</v>
      </c>
      <c r="BT8" s="2">
        <v>13.907579942259201</v>
      </c>
      <c r="BU8" s="62">
        <f t="shared" si="51"/>
        <v>1390.7579942259201</v>
      </c>
      <c r="BV8" s="62">
        <f t="shared" si="52"/>
        <v>1.3907579942259201</v>
      </c>
      <c r="BW8" s="62">
        <f t="shared" si="53"/>
        <v>0.69537899711296003</v>
      </c>
    </row>
    <row r="9" spans="1:75" x14ac:dyDescent="0.25">
      <c r="A9" s="1"/>
      <c r="B9" s="1" t="b">
        <v>0</v>
      </c>
      <c r="C9" s="1" t="s">
        <v>28</v>
      </c>
      <c r="D9" s="2">
        <v>13.985459727116099</v>
      </c>
      <c r="E9" s="62">
        <f t="shared" si="0"/>
        <v>1398.5459727116099</v>
      </c>
      <c r="F9" s="62">
        <f t="shared" si="1"/>
        <v>1.3985459727116099</v>
      </c>
      <c r="G9" s="62">
        <f t="shared" si="2"/>
        <v>0.69927298635580493</v>
      </c>
      <c r="H9" s="2">
        <v>283.02756606404802</v>
      </c>
      <c r="I9" s="62">
        <f t="shared" si="3"/>
        <v>28302.756606404801</v>
      </c>
      <c r="J9" s="62">
        <f t="shared" si="4"/>
        <v>28.302756606404799</v>
      </c>
      <c r="K9" s="62">
        <f t="shared" si="5"/>
        <v>14.151378303202399</v>
      </c>
      <c r="L9" s="2">
        <v>17.4490050085371</v>
      </c>
      <c r="M9" s="62">
        <f t="shared" si="6"/>
        <v>1744.9005008537099</v>
      </c>
      <c r="N9" s="62">
        <f t="shared" si="7"/>
        <v>1.74490050085371</v>
      </c>
      <c r="O9" s="62">
        <f t="shared" si="8"/>
        <v>0.87245025042685498</v>
      </c>
      <c r="P9" s="2">
        <v>17.754382917878601</v>
      </c>
      <c r="Q9" s="62">
        <f t="shared" si="9"/>
        <v>1775.4382917878602</v>
      </c>
      <c r="R9" s="62">
        <f t="shared" si="10"/>
        <v>1.7754382917878602</v>
      </c>
      <c r="S9" s="62">
        <f t="shared" si="11"/>
        <v>0.88771914589393008</v>
      </c>
      <c r="T9" s="2">
        <v>17.6104586565788</v>
      </c>
      <c r="U9" s="62">
        <f t="shared" si="12"/>
        <v>1761.0458656578799</v>
      </c>
      <c r="V9" s="62">
        <f t="shared" si="13"/>
        <v>1.7610458656578798</v>
      </c>
      <c r="W9" s="62">
        <f t="shared" si="14"/>
        <v>0.8805229328289399</v>
      </c>
      <c r="X9" s="2">
        <v>17.443736647329999</v>
      </c>
      <c r="Y9" s="62">
        <f t="shared" si="15"/>
        <v>1744.3736647329999</v>
      </c>
      <c r="Z9" s="62">
        <f t="shared" si="16"/>
        <v>1.7443736647329999</v>
      </c>
      <c r="AA9" s="62">
        <f t="shared" si="17"/>
        <v>0.87218683236649996</v>
      </c>
      <c r="AB9" s="2">
        <v>17.6991006403026</v>
      </c>
      <c r="AC9" s="62">
        <f t="shared" si="18"/>
        <v>1769.9100640302599</v>
      </c>
      <c r="AD9" s="62">
        <f t="shared" si="19"/>
        <v>1.7699100640302599</v>
      </c>
      <c r="AE9" s="62">
        <f t="shared" si="20"/>
        <v>0.88495503201512993</v>
      </c>
      <c r="AF9" s="2">
        <v>47.148552516213599</v>
      </c>
      <c r="AG9" s="62">
        <f t="shared" si="21"/>
        <v>4714.8552516213595</v>
      </c>
      <c r="AH9" s="62">
        <f t="shared" si="22"/>
        <v>4.7148552516213593</v>
      </c>
      <c r="AI9" s="62">
        <f t="shared" si="23"/>
        <v>2.3574276258106797</v>
      </c>
      <c r="AJ9" s="2">
        <v>17.628191687479902</v>
      </c>
      <c r="AK9" s="62">
        <f t="shared" si="24"/>
        <v>1762.8191687479903</v>
      </c>
      <c r="AL9" s="62">
        <f t="shared" si="25"/>
        <v>1.7628191687479902</v>
      </c>
      <c r="AM9" s="62">
        <f t="shared" si="26"/>
        <v>0.88140958437399508</v>
      </c>
      <c r="AN9" s="2">
        <v>17.208275670212402</v>
      </c>
      <c r="AO9" s="62">
        <f t="shared" si="27"/>
        <v>1720.8275670212402</v>
      </c>
      <c r="AP9" s="62">
        <f t="shared" si="28"/>
        <v>1.7208275670212401</v>
      </c>
      <c r="AQ9" s="62">
        <f t="shared" si="29"/>
        <v>0.86041378351062003</v>
      </c>
      <c r="AR9" s="2">
        <v>17.179436391743799</v>
      </c>
      <c r="AS9" s="62">
        <f t="shared" si="30"/>
        <v>1717.94363917438</v>
      </c>
      <c r="AT9" s="62">
        <f t="shared" si="31"/>
        <v>1.7179436391743801</v>
      </c>
      <c r="AU9" s="62">
        <f t="shared" si="32"/>
        <v>0.85897181958719004</v>
      </c>
      <c r="AV9" s="2">
        <v>17.149673913483401</v>
      </c>
      <c r="AW9" s="62">
        <f t="shared" si="33"/>
        <v>1714.96739134834</v>
      </c>
      <c r="AX9" s="62">
        <f t="shared" si="34"/>
        <v>1.7149673913483401</v>
      </c>
      <c r="AY9" s="62">
        <f t="shared" si="35"/>
        <v>0.85748369567417004</v>
      </c>
      <c r="AZ9" s="2">
        <v>17.6727227774475</v>
      </c>
      <c r="BA9" s="62">
        <f t="shared" si="36"/>
        <v>1767.27227774475</v>
      </c>
      <c r="BB9" s="62">
        <f t="shared" si="37"/>
        <v>1.76727227774475</v>
      </c>
      <c r="BC9" s="62">
        <f t="shared" si="38"/>
        <v>0.88363613887237502</v>
      </c>
      <c r="BD9" s="2">
        <v>16.961656805826799</v>
      </c>
      <c r="BE9" s="62">
        <f t="shared" si="39"/>
        <v>1696.1656805826799</v>
      </c>
      <c r="BF9" s="62">
        <f t="shared" si="40"/>
        <v>1.6961656805826799</v>
      </c>
      <c r="BG9" s="62">
        <f t="shared" si="41"/>
        <v>0.84808284029133996</v>
      </c>
      <c r="BH9" s="2">
        <v>17.643990183563201</v>
      </c>
      <c r="BI9" s="62">
        <f t="shared" si="42"/>
        <v>1764.3990183563201</v>
      </c>
      <c r="BJ9" s="62">
        <f t="shared" si="43"/>
        <v>1.7643990183563201</v>
      </c>
      <c r="BK9" s="62">
        <f t="shared" si="44"/>
        <v>0.88219950917816004</v>
      </c>
      <c r="BL9" s="2">
        <v>17.668238263821099</v>
      </c>
      <c r="BM9" s="62">
        <f t="shared" si="45"/>
        <v>1766.8238263821099</v>
      </c>
      <c r="BN9" s="62">
        <f t="shared" si="46"/>
        <v>1.7668238263821099</v>
      </c>
      <c r="BO9" s="62">
        <f t="shared" si="47"/>
        <v>0.88341191319105494</v>
      </c>
      <c r="BP9" s="2">
        <v>16.987608106271601</v>
      </c>
      <c r="BQ9" s="62">
        <f t="shared" si="48"/>
        <v>1698.76081062716</v>
      </c>
      <c r="BR9" s="62">
        <f t="shared" si="49"/>
        <v>1.6987608106271601</v>
      </c>
      <c r="BS9" s="62">
        <f t="shared" si="50"/>
        <v>0.84938040531358006</v>
      </c>
      <c r="BT9" s="2">
        <v>12.1021360708688</v>
      </c>
      <c r="BU9" s="62">
        <f t="shared" si="51"/>
        <v>1210.2136070868801</v>
      </c>
      <c r="BV9" s="62">
        <f t="shared" si="52"/>
        <v>1.2102136070868801</v>
      </c>
      <c r="BW9" s="62">
        <f t="shared" si="53"/>
        <v>0.60510680354344004</v>
      </c>
    </row>
    <row r="10" spans="1:75" s="60" customFormat="1" x14ac:dyDescent="0.25">
      <c r="A10" s="76"/>
      <c r="B10" s="76" t="b">
        <v>0</v>
      </c>
      <c r="C10" s="76" t="s">
        <v>69</v>
      </c>
      <c r="D10" s="77">
        <v>17.561878010590199</v>
      </c>
      <c r="E10" s="77">
        <v>1756.1878010590199</v>
      </c>
      <c r="F10" s="77">
        <v>1.7561878010590199</v>
      </c>
      <c r="G10" s="77">
        <v>0.87809390052950997</v>
      </c>
      <c r="H10" s="78">
        <v>17.589200675844499</v>
      </c>
      <c r="I10" s="77">
        <v>1758.92006758445</v>
      </c>
      <c r="J10" s="77">
        <v>1.7589200675844499</v>
      </c>
      <c r="K10" s="77">
        <v>0.87946003379222493</v>
      </c>
      <c r="L10" s="77">
        <v>18.283455807111601</v>
      </c>
      <c r="M10" s="77">
        <v>1828.34558071116</v>
      </c>
      <c r="N10" s="77">
        <v>1.8283455807111599</v>
      </c>
      <c r="O10" s="77">
        <v>0.91417279035557997</v>
      </c>
      <c r="P10" s="78">
        <v>18.447232059984302</v>
      </c>
      <c r="Q10" s="77">
        <v>1844.7232059984301</v>
      </c>
      <c r="R10" s="77">
        <v>1.8447232059984302</v>
      </c>
      <c r="S10" s="77">
        <v>0.9223616029992151</v>
      </c>
      <c r="T10" s="77">
        <v>18.777914229975199</v>
      </c>
      <c r="U10" s="77">
        <v>1877.7914229975199</v>
      </c>
      <c r="V10" s="77">
        <v>1.8777914229975199</v>
      </c>
      <c r="W10" s="77">
        <v>0.93889571149875994</v>
      </c>
      <c r="X10" s="78">
        <v>18.593362371563501</v>
      </c>
      <c r="Y10" s="77">
        <v>1859.3362371563501</v>
      </c>
      <c r="Z10" s="77">
        <v>1.85933623715635</v>
      </c>
      <c r="AA10" s="77">
        <v>0.929668118578175</v>
      </c>
      <c r="AB10" s="77">
        <v>18.572228587461399</v>
      </c>
      <c r="AC10" s="77">
        <v>1857.22285874614</v>
      </c>
      <c r="AD10" s="77">
        <v>1.8572228587461399</v>
      </c>
      <c r="AE10" s="77">
        <v>0.92861142937306995</v>
      </c>
      <c r="AF10" s="78">
        <v>18.331088171910899</v>
      </c>
      <c r="AG10" s="77">
        <v>1833.1088171910899</v>
      </c>
      <c r="AH10" s="77">
        <v>1.8331088171910899</v>
      </c>
      <c r="AI10" s="77">
        <v>0.91655440859554493</v>
      </c>
      <c r="AJ10" s="77">
        <v>18.801675150224501</v>
      </c>
      <c r="AK10" s="77">
        <v>1880.1675150224501</v>
      </c>
      <c r="AL10" s="77">
        <v>1.8801675150224502</v>
      </c>
      <c r="AM10" s="77">
        <v>0.94008375751122508</v>
      </c>
      <c r="AN10" s="78">
        <v>18.181116398421899</v>
      </c>
      <c r="AO10" s="77">
        <v>1818.11163984219</v>
      </c>
      <c r="AP10" s="77">
        <v>1.8181116398421899</v>
      </c>
      <c r="AQ10" s="77">
        <v>0.90905581992109497</v>
      </c>
      <c r="AR10" s="77">
        <v>17.990975209043601</v>
      </c>
      <c r="AS10" s="77">
        <v>1799.0975209043602</v>
      </c>
      <c r="AT10" s="77">
        <v>1.7990975209043603</v>
      </c>
      <c r="AU10" s="77">
        <v>0.89954876045218013</v>
      </c>
      <c r="AV10" s="78">
        <v>18.117967289116599</v>
      </c>
      <c r="AW10" s="77">
        <v>1811.79672891166</v>
      </c>
      <c r="AX10" s="77">
        <v>1.8117967289116601</v>
      </c>
      <c r="AY10" s="77">
        <v>0.90589836445583005</v>
      </c>
      <c r="AZ10" s="77">
        <v>18.653849605785201</v>
      </c>
      <c r="BA10" s="77">
        <v>1865.3849605785201</v>
      </c>
      <c r="BB10" s="77">
        <v>1.8653849605785202</v>
      </c>
      <c r="BC10" s="77">
        <v>0.93269248028926011</v>
      </c>
      <c r="BD10" s="78">
        <v>18.0487822097164</v>
      </c>
      <c r="BE10" s="77">
        <v>1804.8782209716401</v>
      </c>
      <c r="BF10" s="77">
        <v>1.8048782209716401</v>
      </c>
      <c r="BG10" s="77">
        <v>0.90243911048582004</v>
      </c>
      <c r="BH10" s="77">
        <v>18.413955482755899</v>
      </c>
      <c r="BI10" s="77">
        <v>1841.3955482755898</v>
      </c>
      <c r="BJ10" s="77">
        <v>1.8413955482755897</v>
      </c>
      <c r="BK10" s="77">
        <v>0.92069777413779486</v>
      </c>
      <c r="BL10" s="78">
        <v>18.268851348759799</v>
      </c>
      <c r="BM10" s="77">
        <v>1826.8851348759799</v>
      </c>
      <c r="BN10" s="77">
        <v>1.82688513487598</v>
      </c>
      <c r="BO10" s="77">
        <v>0.91344256743799002</v>
      </c>
      <c r="BP10" s="77">
        <v>15.015676794251</v>
      </c>
      <c r="BQ10" s="77">
        <v>1501.5676794251001</v>
      </c>
      <c r="BR10" s="77">
        <v>1.5015676794251001</v>
      </c>
      <c r="BS10" s="77">
        <v>0.75078383971255003</v>
      </c>
      <c r="BT10" s="78">
        <v>18.079947339145502</v>
      </c>
      <c r="BU10" s="77">
        <v>1807.9947339145501</v>
      </c>
      <c r="BV10" s="77">
        <v>1.8079947339145501</v>
      </c>
      <c r="BW10" s="77">
        <v>0.90399736695727506</v>
      </c>
    </row>
    <row r="11" spans="1:75" s="60" customFormat="1" x14ac:dyDescent="0.25">
      <c r="A11" s="79"/>
      <c r="B11" s="79" t="b">
        <v>0</v>
      </c>
      <c r="C11" s="79" t="s">
        <v>70</v>
      </c>
      <c r="D11" s="80">
        <v>12.708046280683099</v>
      </c>
      <c r="E11" s="80">
        <v>1270.80462806831</v>
      </c>
      <c r="F11" s="80">
        <v>1.2708046280683101</v>
      </c>
      <c r="G11" s="80">
        <v>0.63540231403415504</v>
      </c>
      <c r="H11" s="81">
        <v>16.654822341210298</v>
      </c>
      <c r="I11" s="80">
        <v>1665.4822341210299</v>
      </c>
      <c r="J11" s="80">
        <v>1.66548223412103</v>
      </c>
      <c r="K11" s="80">
        <v>0.83274111706051501</v>
      </c>
      <c r="L11" s="80">
        <v>17.612031703806899</v>
      </c>
      <c r="M11" s="80">
        <v>1761.2031703806899</v>
      </c>
      <c r="N11" s="80">
        <v>1.7612031703806899</v>
      </c>
      <c r="O11" s="80">
        <v>0.88060158519034493</v>
      </c>
      <c r="P11" s="81">
        <v>17.381628893832001</v>
      </c>
      <c r="Q11" s="80">
        <v>1738.1628893832001</v>
      </c>
      <c r="R11" s="80">
        <v>1.7381628893832002</v>
      </c>
      <c r="S11" s="80">
        <v>0.86908144469160009</v>
      </c>
      <c r="T11" s="80">
        <v>17.5645873756418</v>
      </c>
      <c r="U11" s="80">
        <v>1756.45873756418</v>
      </c>
      <c r="V11" s="80">
        <v>1.75645873756418</v>
      </c>
      <c r="W11" s="80">
        <v>0.87822936878209001</v>
      </c>
      <c r="X11" s="81">
        <v>17.224588020513899</v>
      </c>
      <c r="Y11" s="80">
        <v>1722.45880205139</v>
      </c>
      <c r="Z11" s="80">
        <v>1.72245880205139</v>
      </c>
      <c r="AA11" s="80">
        <v>0.86122940102569501</v>
      </c>
      <c r="AB11" s="80">
        <v>17.247720676588301</v>
      </c>
      <c r="AC11" s="80">
        <v>1724.7720676588301</v>
      </c>
      <c r="AD11" s="80">
        <v>1.7247720676588301</v>
      </c>
      <c r="AE11" s="80">
        <v>0.86238603382941503</v>
      </c>
      <c r="AF11" s="81">
        <v>16.720664771975699</v>
      </c>
      <c r="AG11" s="80">
        <v>1672.0664771975698</v>
      </c>
      <c r="AH11" s="80">
        <v>1.6720664771975697</v>
      </c>
      <c r="AI11" s="80">
        <v>0.83603323859878487</v>
      </c>
      <c r="AJ11" s="80">
        <v>17.352682226758201</v>
      </c>
      <c r="AK11" s="80">
        <v>1735.2682226758202</v>
      </c>
      <c r="AL11" s="80">
        <v>1.7352682226758203</v>
      </c>
      <c r="AM11" s="80">
        <v>0.86763411133791013</v>
      </c>
      <c r="AN11" s="81">
        <v>16.5530660390314</v>
      </c>
      <c r="AO11" s="80">
        <v>1655.3066039031401</v>
      </c>
      <c r="AP11" s="80">
        <v>1.6553066039031401</v>
      </c>
      <c r="AQ11" s="80">
        <v>0.82765330195157005</v>
      </c>
      <c r="AR11" s="80">
        <v>16.571122796929799</v>
      </c>
      <c r="AS11" s="80">
        <v>1657.1122796929799</v>
      </c>
      <c r="AT11" s="80">
        <v>1.6571122796929798</v>
      </c>
      <c r="AU11" s="80">
        <v>0.8285561398464899</v>
      </c>
      <c r="AV11" s="81">
        <v>16.578255722031599</v>
      </c>
      <c r="AW11" s="80">
        <v>1657.8255722031599</v>
      </c>
      <c r="AX11" s="80">
        <v>1.6578255722031598</v>
      </c>
      <c r="AY11" s="80">
        <v>0.82891278610157992</v>
      </c>
      <c r="AZ11" s="80">
        <v>17.149969962997901</v>
      </c>
      <c r="BA11" s="80">
        <v>1714.99699629979</v>
      </c>
      <c r="BB11" s="80">
        <v>1.71499699629979</v>
      </c>
      <c r="BC11" s="80">
        <v>0.85749849814989498</v>
      </c>
      <c r="BD11" s="81">
        <v>16.335722096601799</v>
      </c>
      <c r="BE11" s="80">
        <v>1633.5722096601799</v>
      </c>
      <c r="BF11" s="80">
        <v>1.6335722096601799</v>
      </c>
      <c r="BG11" s="80">
        <v>0.81678610483008995</v>
      </c>
      <c r="BH11" s="80">
        <v>16.885578631843</v>
      </c>
      <c r="BI11" s="80">
        <v>1688.5578631843</v>
      </c>
      <c r="BJ11" s="80">
        <v>1.6885578631842999</v>
      </c>
      <c r="BK11" s="80">
        <v>0.84427893159214995</v>
      </c>
      <c r="BL11" s="81">
        <v>16.665576802677698</v>
      </c>
      <c r="BM11" s="80">
        <v>1666.5576802677699</v>
      </c>
      <c r="BN11" s="80">
        <v>1.66655768026777</v>
      </c>
      <c r="BO11" s="80">
        <v>0.83327884013388498</v>
      </c>
      <c r="BP11" s="80">
        <v>7.9818695009582701</v>
      </c>
      <c r="BQ11" s="80">
        <v>798.186950095827</v>
      </c>
      <c r="BR11" s="80">
        <v>0.79818695009582696</v>
      </c>
      <c r="BS11" s="80">
        <v>0.39909347504791348</v>
      </c>
      <c r="BT11" s="81">
        <v>10.0723170817783</v>
      </c>
      <c r="BU11" s="80">
        <v>1007.23170817783</v>
      </c>
      <c r="BV11" s="80">
        <v>1.0072317081778299</v>
      </c>
      <c r="BW11" s="80">
        <v>0.50361585408891496</v>
      </c>
    </row>
    <row r="12" spans="1:75" s="60" customFormat="1" x14ac:dyDescent="0.25">
      <c r="A12" s="83"/>
      <c r="B12" s="83" t="b">
        <v>0</v>
      </c>
      <c r="C12" s="83" t="s">
        <v>71</v>
      </c>
      <c r="D12" s="84">
        <v>12.8448723642249</v>
      </c>
      <c r="E12" s="84">
        <v>1284.48723642249</v>
      </c>
      <c r="F12" s="84">
        <v>1.28448723642249</v>
      </c>
      <c r="G12" s="84">
        <v>0.64224361821124498</v>
      </c>
      <c r="H12" s="85">
        <v>16.846752299034701</v>
      </c>
      <c r="I12" s="84">
        <v>1684.6752299034702</v>
      </c>
      <c r="J12" s="84">
        <v>1.6846752299034702</v>
      </c>
      <c r="K12" s="84">
        <v>0.84233761495173509</v>
      </c>
      <c r="L12" s="84">
        <v>17.659299140542299</v>
      </c>
      <c r="M12" s="84">
        <v>1765.9299140542298</v>
      </c>
      <c r="N12" s="84">
        <v>1.7659299140542297</v>
      </c>
      <c r="O12" s="84">
        <v>0.88296495702711486</v>
      </c>
      <c r="P12" s="85">
        <v>17.5408015357953</v>
      </c>
      <c r="Q12" s="84">
        <v>1754.0801535795299</v>
      </c>
      <c r="R12" s="84">
        <v>1.7540801535795298</v>
      </c>
      <c r="S12" s="84">
        <v>0.87704007678976492</v>
      </c>
      <c r="T12" s="84">
        <v>17.645563545864299</v>
      </c>
      <c r="U12" s="84">
        <v>1764.55635458643</v>
      </c>
      <c r="V12" s="84">
        <v>1.76455635458643</v>
      </c>
      <c r="W12" s="84">
        <v>0.882278177293215</v>
      </c>
      <c r="X12" s="85">
        <v>17.4594370450551</v>
      </c>
      <c r="Y12" s="84">
        <v>1745.9437045055101</v>
      </c>
      <c r="Z12" s="84">
        <v>1.7459437045055102</v>
      </c>
      <c r="AA12" s="84">
        <v>0.87297185225275509</v>
      </c>
      <c r="AB12" s="84">
        <v>17.232631799123599</v>
      </c>
      <c r="AC12" s="84">
        <v>1723.2631799123599</v>
      </c>
      <c r="AD12" s="84">
        <v>1.7232631799123599</v>
      </c>
      <c r="AE12" s="84">
        <v>0.86163158995617994</v>
      </c>
      <c r="AF12" s="85">
        <v>16.936491091497501</v>
      </c>
      <c r="AG12" s="84">
        <v>1693.6491091497501</v>
      </c>
      <c r="AH12" s="84">
        <v>1.6936491091497501</v>
      </c>
      <c r="AI12" s="84">
        <v>0.84682455457487504</v>
      </c>
      <c r="AJ12" s="84">
        <v>17.1968015823538</v>
      </c>
      <c r="AK12" s="84">
        <v>1719.6801582353801</v>
      </c>
      <c r="AL12" s="84">
        <v>1.71968015823538</v>
      </c>
      <c r="AM12" s="84">
        <v>0.85984007911769</v>
      </c>
      <c r="AN12" s="85">
        <v>16.6024525114738</v>
      </c>
      <c r="AO12" s="84">
        <v>1660.24525114738</v>
      </c>
      <c r="AP12" s="84">
        <v>1.66024525114738</v>
      </c>
      <c r="AQ12" s="84">
        <v>0.83012262557368999</v>
      </c>
      <c r="AR12" s="84">
        <v>16.412102423623601</v>
      </c>
      <c r="AS12" s="84">
        <v>1641.2102423623601</v>
      </c>
      <c r="AT12" s="84">
        <v>1.64121024236236</v>
      </c>
      <c r="AU12" s="84">
        <v>0.82060512118118001</v>
      </c>
      <c r="AV12" s="85">
        <v>16.5561892283269</v>
      </c>
      <c r="AW12" s="84">
        <v>1655.61892283269</v>
      </c>
      <c r="AX12" s="84">
        <v>1.6556189228326901</v>
      </c>
      <c r="AY12" s="84">
        <v>0.82780946141634504</v>
      </c>
      <c r="AZ12" s="84">
        <v>16.901276883076999</v>
      </c>
      <c r="BA12" s="84">
        <v>1690.1276883076998</v>
      </c>
      <c r="BB12" s="84">
        <v>1.6901276883076999</v>
      </c>
      <c r="BC12" s="84">
        <v>0.84506384415384994</v>
      </c>
      <c r="BD12" s="85">
        <v>16.3991411882403</v>
      </c>
      <c r="BE12" s="84">
        <v>1639.9141188240301</v>
      </c>
      <c r="BF12" s="84">
        <v>1.63991411882403</v>
      </c>
      <c r="BG12" s="84">
        <v>0.81995705941201502</v>
      </c>
      <c r="BH12" s="84">
        <v>16.690232324815799</v>
      </c>
      <c r="BI12" s="84">
        <v>1669.02323248158</v>
      </c>
      <c r="BJ12" s="84">
        <v>1.6690232324815799</v>
      </c>
      <c r="BK12" s="84">
        <v>0.83451161624078996</v>
      </c>
      <c r="BL12" s="85">
        <v>16.683472732319</v>
      </c>
      <c r="BM12" s="84">
        <v>1668.3472732319001</v>
      </c>
      <c r="BN12" s="84">
        <v>1.6683472732319</v>
      </c>
      <c r="BO12" s="84">
        <v>0.83417363661595001</v>
      </c>
      <c r="BP12" s="84">
        <v>4.1110828113239197</v>
      </c>
      <c r="BQ12" s="84">
        <v>411.10828113239199</v>
      </c>
      <c r="BR12" s="84">
        <v>0.41110828113239201</v>
      </c>
      <c r="BS12" s="84">
        <v>0.205554140566196</v>
      </c>
      <c r="BT12" s="85">
        <v>10.0439109440859</v>
      </c>
      <c r="BU12" s="84">
        <v>1004.39109440859</v>
      </c>
      <c r="BV12" s="84">
        <v>1.0043910944085901</v>
      </c>
      <c r="BW12" s="84">
        <v>0.50219554720429505</v>
      </c>
    </row>
    <row r="13" spans="1:75" s="60" customFormat="1" x14ac:dyDescent="0.25">
      <c r="A13" s="74"/>
      <c r="B13" s="74"/>
      <c r="C13" s="74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</row>
    <row r="15" spans="1:75" x14ac:dyDescent="0.25">
      <c r="A15" s="75"/>
      <c r="B15" s="75"/>
      <c r="C15" s="70" t="s">
        <v>65</v>
      </c>
      <c r="D15" s="75"/>
      <c r="E15" s="75"/>
      <c r="F15" s="75"/>
      <c r="G15" s="69">
        <f>AVERAGE(G4,G7,G10)</f>
        <v>0.87037158705575335</v>
      </c>
      <c r="H15" s="75"/>
      <c r="I15" s="75"/>
      <c r="J15" s="75"/>
      <c r="K15" s="69">
        <f>AVERAGE(K4,K7,K10)</f>
        <v>10.240653175703859</v>
      </c>
      <c r="L15" s="75"/>
      <c r="M15" s="75"/>
      <c r="N15" s="75"/>
      <c r="O15" s="69">
        <f>AVERAGE(O4,O7,O10)</f>
        <v>0.92032132237543507</v>
      </c>
      <c r="P15" s="75"/>
      <c r="Q15" s="75"/>
      <c r="R15" s="75"/>
      <c r="S15" s="69">
        <f>AVERAGE(S4,S7,S10)</f>
        <v>0.93884316950338997</v>
      </c>
      <c r="T15" s="75"/>
      <c r="U15" s="75"/>
      <c r="V15" s="75"/>
      <c r="W15" s="69">
        <f>AVERAGE(W4,W7,W10)</f>
        <v>0.93923628176655161</v>
      </c>
      <c r="X15" s="75"/>
      <c r="Y15" s="75"/>
      <c r="Z15" s="75"/>
      <c r="AA15" s="69">
        <f>AVERAGE(AA4,AA7,AA10)</f>
        <v>0.93546657353210172</v>
      </c>
      <c r="AB15" s="75"/>
      <c r="AC15" s="75"/>
      <c r="AD15" s="75"/>
      <c r="AE15" s="69">
        <f>AVERAGE(AE4,AE7,AE10)</f>
        <v>0.95070881795012163</v>
      </c>
      <c r="AF15" s="75"/>
      <c r="AG15" s="75"/>
      <c r="AH15" s="75"/>
      <c r="AI15" s="69">
        <f>AVERAGE(AI4,AI7,AI10)</f>
        <v>1.9878505318394399</v>
      </c>
      <c r="AJ15" s="75"/>
      <c r="AK15" s="75"/>
      <c r="AL15" s="75"/>
      <c r="AM15" s="69">
        <f>AVERAGE(AM4,AM7,AM10)</f>
        <v>0.9541911322348966</v>
      </c>
      <c r="AN15" s="75"/>
      <c r="AO15" s="75"/>
      <c r="AP15" s="75"/>
      <c r="AQ15" s="69">
        <f>AVERAGE(AQ4,AQ7,AQ10)</f>
        <v>0.92946728601028494</v>
      </c>
      <c r="AR15" s="75"/>
      <c r="AS15" s="75"/>
      <c r="AT15" s="75"/>
      <c r="AU15" s="69">
        <f>AVERAGE(AU4,AU7,AU10)</f>
        <v>0.92522332727482348</v>
      </c>
      <c r="AV15" s="75"/>
      <c r="AW15" s="75"/>
      <c r="AX15" s="75"/>
      <c r="AY15" s="69">
        <f>AVERAGE(AY4,AY7,AY10)</f>
        <v>0.93031313525808823</v>
      </c>
      <c r="AZ15" s="75"/>
      <c r="BA15" s="75"/>
      <c r="BB15" s="75"/>
      <c r="BC15" s="69">
        <f>AVERAGE(BC4,BC7,BC10)</f>
        <v>0.95366784135157678</v>
      </c>
      <c r="BD15" s="75"/>
      <c r="BE15" s="75"/>
      <c r="BF15" s="75"/>
      <c r="BG15" s="69">
        <f>AVERAGE(BG4,BG7,BG10)</f>
        <v>0.92246229831618509</v>
      </c>
      <c r="BH15" s="75"/>
      <c r="BI15" s="75"/>
      <c r="BJ15" s="75"/>
      <c r="BK15" s="69">
        <f>AVERAGE(BK4,BK7,BK10)</f>
        <v>0.94656535761594329</v>
      </c>
      <c r="BL15" s="75"/>
      <c r="BM15" s="75"/>
      <c r="BN15" s="75"/>
      <c r="BO15" s="69">
        <f>AVERAGE(BO4,BO7,BO10)</f>
        <v>0.95093658635472844</v>
      </c>
      <c r="BP15" s="75"/>
      <c r="BQ15" s="75"/>
      <c r="BR15" s="75"/>
      <c r="BS15" s="69">
        <f>AVERAGE(BS4,BS7,BS10)</f>
        <v>0.87465649727590511</v>
      </c>
      <c r="BT15" s="75"/>
      <c r="BU15" s="75"/>
      <c r="BV15" s="75"/>
      <c r="BW15" s="69">
        <f>AVERAGE(BW4,BW7,BW10)</f>
        <v>0.95242091697133324</v>
      </c>
    </row>
    <row r="16" spans="1:75" x14ac:dyDescent="0.25">
      <c r="A16" s="75"/>
      <c r="B16" s="75"/>
      <c r="C16" s="70" t="s">
        <v>66</v>
      </c>
      <c r="D16" s="75"/>
      <c r="E16" s="75"/>
      <c r="F16" s="75"/>
      <c r="G16" s="75">
        <f>AVERAGE(G5,G6)</f>
        <v>0.88590539367368748</v>
      </c>
      <c r="H16" s="75"/>
      <c r="I16" s="75"/>
      <c r="J16" s="75"/>
      <c r="K16" s="82">
        <f>AVERAGE(K5,K6)</f>
        <v>17.746166186749274</v>
      </c>
      <c r="L16" s="75"/>
      <c r="M16" s="75"/>
      <c r="N16" s="75"/>
      <c r="O16" s="82">
        <f>AVERAGE(O5,O6)</f>
        <v>1.0802681509765526</v>
      </c>
      <c r="P16" s="75"/>
      <c r="Q16" s="75"/>
      <c r="R16" s="75"/>
      <c r="S16" s="82">
        <f>AVERAGE(S5,S6)</f>
        <v>1.0967333749142998</v>
      </c>
      <c r="T16" s="75"/>
      <c r="U16" s="75"/>
      <c r="V16" s="75"/>
      <c r="W16" s="82">
        <f>AVERAGE(W5,W6)</f>
        <v>1.07881848734963</v>
      </c>
      <c r="X16" s="75"/>
      <c r="Y16" s="75"/>
      <c r="Z16" s="75"/>
      <c r="AA16" s="82">
        <f>AVERAGE(AA5,AA6)</f>
        <v>1.077532545665735</v>
      </c>
      <c r="AB16" s="75"/>
      <c r="AC16" s="75"/>
      <c r="AD16" s="75"/>
      <c r="AE16" s="82">
        <f>AVERAGE(AE5,AE6)</f>
        <v>1.0870730003853126</v>
      </c>
      <c r="AF16" s="75"/>
      <c r="AG16" s="75"/>
      <c r="AH16" s="75"/>
      <c r="AI16" s="82">
        <f>AVERAGE(AI5,AI6)</f>
        <v>2.9272184711147702</v>
      </c>
      <c r="AJ16" s="75"/>
      <c r="AK16" s="75"/>
      <c r="AL16" s="75"/>
      <c r="AM16" s="82">
        <f>AVERAGE(AM5,AM6)</f>
        <v>1.0943799728957626</v>
      </c>
      <c r="AN16" s="75"/>
      <c r="AO16" s="75"/>
      <c r="AP16" s="75"/>
      <c r="AQ16" s="82">
        <f>AVERAGE(AQ5,AQ6)</f>
        <v>1.0613495548094325</v>
      </c>
      <c r="AR16" s="75"/>
      <c r="AS16" s="75"/>
      <c r="AT16" s="75"/>
      <c r="AU16" s="82">
        <f>AVERAGE(AU5,AU6)</f>
        <v>1.0540853493468449</v>
      </c>
      <c r="AV16" s="75"/>
      <c r="AW16" s="75"/>
      <c r="AX16" s="75"/>
      <c r="AY16" s="82">
        <f>AVERAGE(AY5,AY6)</f>
        <v>1.0645450965400152</v>
      </c>
      <c r="AZ16" s="75"/>
      <c r="BA16" s="75"/>
      <c r="BB16" s="75"/>
      <c r="BC16" s="82">
        <f>AVERAGE(BC5,BC6)</f>
        <v>1.0917383367228224</v>
      </c>
      <c r="BD16" s="75"/>
      <c r="BE16" s="75"/>
      <c r="BF16" s="75"/>
      <c r="BG16" s="82">
        <f>AVERAGE(BG5,BG6)</f>
        <v>1.0543597541658023</v>
      </c>
      <c r="BH16" s="75"/>
      <c r="BI16" s="75"/>
      <c r="BJ16" s="75"/>
      <c r="BK16" s="82">
        <f>AVERAGE(BK5,BK6)</f>
        <v>1.082259014285345</v>
      </c>
      <c r="BL16" s="75"/>
      <c r="BM16" s="75"/>
      <c r="BN16" s="75"/>
      <c r="BO16" s="82">
        <f>AVERAGE(BO5,BO6)</f>
        <v>1.0954796155624675</v>
      </c>
      <c r="BP16" s="75"/>
      <c r="BQ16" s="75"/>
      <c r="BR16" s="75"/>
      <c r="BS16" s="82">
        <f>AVERAGE(BS5,BS6)</f>
        <v>1.0275974113204551</v>
      </c>
      <c r="BT16" s="75"/>
      <c r="BU16" s="75"/>
      <c r="BV16" s="75"/>
      <c r="BW16" s="82">
        <f>AVERAGE(BW5,BW6)</f>
        <v>0.7615300886609675</v>
      </c>
    </row>
    <row r="17" spans="1:75" x14ac:dyDescent="0.25">
      <c r="A17" s="75"/>
      <c r="B17" s="75"/>
      <c r="C17" s="70" t="s">
        <v>67</v>
      </c>
      <c r="D17" s="75"/>
      <c r="E17" s="75"/>
      <c r="F17" s="75"/>
      <c r="G17" s="75">
        <f>AVERAGE(G8,G9)</f>
        <v>0.75070087934794494</v>
      </c>
      <c r="H17" s="75"/>
      <c r="I17" s="75"/>
      <c r="J17" s="75"/>
      <c r="K17" s="82">
        <f>AVERAGE(K8,K9)</f>
        <v>15.090161349093298</v>
      </c>
      <c r="L17" s="75"/>
      <c r="M17" s="75"/>
      <c r="N17" s="75"/>
      <c r="O17" s="82">
        <f>AVERAGE(O8,O9)</f>
        <v>0.93003917559195748</v>
      </c>
      <c r="P17" s="75"/>
      <c r="Q17" s="75"/>
      <c r="R17" s="75"/>
      <c r="S17" s="82">
        <f>AVERAGE(S8,S9)</f>
        <v>0.94285448496216251</v>
      </c>
      <c r="T17" s="75"/>
      <c r="U17" s="75"/>
      <c r="V17" s="75"/>
      <c r="W17" s="82">
        <f>AVERAGE(W8,W9)</f>
        <v>0.93289434933012749</v>
      </c>
      <c r="X17" s="75"/>
      <c r="Y17" s="75"/>
      <c r="Z17" s="75"/>
      <c r="AA17" s="82">
        <f>AVERAGE(AA8,AA9)</f>
        <v>0.92890678603802501</v>
      </c>
      <c r="AB17" s="75"/>
      <c r="AC17" s="75"/>
      <c r="AD17" s="75"/>
      <c r="AE17" s="82">
        <f>AVERAGE(AE8,AE9)</f>
        <v>0.93934550287182994</v>
      </c>
      <c r="AF17" s="75"/>
      <c r="AG17" s="75"/>
      <c r="AH17" s="75"/>
      <c r="AI17" s="82">
        <f>AVERAGE(AI8,AI9)</f>
        <v>2.5091319884616823</v>
      </c>
      <c r="AJ17" s="75"/>
      <c r="AK17" s="75"/>
      <c r="AL17" s="75"/>
      <c r="AM17" s="82">
        <f>AVERAGE(AM8,AM9)</f>
        <v>0.94271909783326002</v>
      </c>
      <c r="AN17" s="75"/>
      <c r="AO17" s="75"/>
      <c r="AP17" s="75"/>
      <c r="AQ17" s="82">
        <f>AVERAGE(AQ8,AQ9)</f>
        <v>0.9164002726887025</v>
      </c>
      <c r="AR17" s="75"/>
      <c r="AS17" s="75"/>
      <c r="AT17" s="75"/>
      <c r="AU17" s="82">
        <f>AVERAGE(AU8,AU9)</f>
        <v>0.91152568637738995</v>
      </c>
      <c r="AV17" s="75"/>
      <c r="AW17" s="75"/>
      <c r="AX17" s="75"/>
      <c r="AY17" s="82">
        <f>AVERAGE(AY8,AY9)</f>
        <v>0.91588158361870498</v>
      </c>
      <c r="AZ17" s="75"/>
      <c r="BA17" s="75"/>
      <c r="BB17" s="75"/>
      <c r="BC17" s="82">
        <f>AVERAGE(BC8,BC9)</f>
        <v>0.94212496433567505</v>
      </c>
      <c r="BD17" s="75"/>
      <c r="BE17" s="75"/>
      <c r="BF17" s="75"/>
      <c r="BG17" s="82">
        <f>AVERAGE(BG8,BG9)</f>
        <v>0.90379205857012501</v>
      </c>
      <c r="BH17" s="75"/>
      <c r="BI17" s="75"/>
      <c r="BJ17" s="75"/>
      <c r="BK17" s="82">
        <f>AVERAGE(BK8,BK9)</f>
        <v>0.93599598929335759</v>
      </c>
      <c r="BL17" s="75"/>
      <c r="BM17" s="75"/>
      <c r="BN17" s="75"/>
      <c r="BO17" s="82">
        <f>AVERAGE(BO8,BO9)</f>
        <v>0.94180712542563993</v>
      </c>
      <c r="BP17" s="75"/>
      <c r="BQ17" s="75"/>
      <c r="BR17" s="75"/>
      <c r="BS17" s="82">
        <f>AVERAGE(BS8,BS9)</f>
        <v>0.9124177713907875</v>
      </c>
      <c r="BT17" s="75"/>
      <c r="BU17" s="75"/>
      <c r="BV17" s="75"/>
      <c r="BW17" s="82">
        <f>AVERAGE(BW8,BW9)</f>
        <v>0.65024290032819998</v>
      </c>
    </row>
    <row r="18" spans="1:75" x14ac:dyDescent="0.25">
      <c r="A18" s="75"/>
      <c r="B18" s="75"/>
      <c r="C18" s="70" t="s">
        <v>73</v>
      </c>
      <c r="D18" s="75"/>
      <c r="E18" s="75"/>
      <c r="F18" s="75"/>
      <c r="G18" s="75">
        <f>AVERAGE(G11,G12)</f>
        <v>0.63882296612270006</v>
      </c>
      <c r="H18" s="75"/>
      <c r="I18" s="75"/>
      <c r="J18" s="75"/>
      <c r="K18" s="82">
        <f>AVERAGE(K11,K12)</f>
        <v>0.837539366006125</v>
      </c>
      <c r="L18" s="75"/>
      <c r="M18" s="75"/>
      <c r="N18" s="75"/>
      <c r="O18" s="82">
        <f>AVERAGE(O11,O12)</f>
        <v>0.88178327110872989</v>
      </c>
      <c r="P18" s="75"/>
      <c r="Q18" s="75"/>
      <c r="R18" s="75"/>
      <c r="S18" s="82">
        <f>AVERAGE(S11,S12)</f>
        <v>0.87306076074068251</v>
      </c>
      <c r="T18" s="75"/>
      <c r="U18" s="75"/>
      <c r="V18" s="75"/>
      <c r="W18" s="82">
        <f>AVERAGE(W11,W12)</f>
        <v>0.88025377303765251</v>
      </c>
      <c r="X18" s="75"/>
      <c r="Y18" s="75"/>
      <c r="Z18" s="75"/>
      <c r="AA18" s="82">
        <f>AVERAGE(AA11,AA12)</f>
        <v>0.86710062663922505</v>
      </c>
      <c r="AB18" s="75"/>
      <c r="AC18" s="75"/>
      <c r="AD18" s="75"/>
      <c r="AE18" s="82">
        <f>AVERAGE(AE11,AE12)</f>
        <v>0.86200881189279754</v>
      </c>
      <c r="AF18" s="75"/>
      <c r="AG18" s="75"/>
      <c r="AH18" s="75"/>
      <c r="AI18" s="82">
        <f>AVERAGE(AI11,AI12)</f>
        <v>0.84142889658682996</v>
      </c>
      <c r="AJ18" s="75"/>
      <c r="AK18" s="75"/>
      <c r="AL18" s="75"/>
      <c r="AM18" s="82">
        <f>AVERAGE(AM11,AM12)</f>
        <v>0.86373709522780007</v>
      </c>
      <c r="AN18" s="75"/>
      <c r="AO18" s="75"/>
      <c r="AP18" s="75"/>
      <c r="AQ18" s="82">
        <f>AVERAGE(AQ11,AQ12)</f>
        <v>0.82888796376263008</v>
      </c>
      <c r="AR18" s="75"/>
      <c r="AS18" s="75"/>
      <c r="AT18" s="75"/>
      <c r="AU18" s="82">
        <f>AVERAGE(AU11,AU12)</f>
        <v>0.82458063051383501</v>
      </c>
      <c r="AV18" s="75"/>
      <c r="AW18" s="75"/>
      <c r="AX18" s="75"/>
      <c r="AY18" s="82">
        <f>AVERAGE(AY11,AY12)</f>
        <v>0.82836112375896254</v>
      </c>
      <c r="AZ18" s="75"/>
      <c r="BA18" s="75"/>
      <c r="BB18" s="75"/>
      <c r="BC18" s="82">
        <f>AVERAGE(BC11,BC12)</f>
        <v>0.85128117115187241</v>
      </c>
      <c r="BD18" s="75"/>
      <c r="BE18" s="75"/>
      <c r="BF18" s="75"/>
      <c r="BG18" s="82">
        <f>AVERAGE(BG11,BG12)</f>
        <v>0.81837158212105243</v>
      </c>
      <c r="BH18" s="75"/>
      <c r="BI18" s="75"/>
      <c r="BJ18" s="75"/>
      <c r="BK18" s="82">
        <f>AVERAGE(BK11,BK12)</f>
        <v>0.83939527391646995</v>
      </c>
      <c r="BL18" s="75"/>
      <c r="BM18" s="75"/>
      <c r="BN18" s="75"/>
      <c r="BO18" s="82">
        <f>AVERAGE(BO11,BO12)</f>
        <v>0.83372623837491755</v>
      </c>
      <c r="BP18" s="75"/>
      <c r="BQ18" s="75"/>
      <c r="BR18" s="75"/>
      <c r="BS18" s="82">
        <f>AVERAGE(BS11,BS12)</f>
        <v>0.30232380780705476</v>
      </c>
      <c r="BT18" s="75"/>
      <c r="BU18" s="75"/>
      <c r="BV18" s="75"/>
      <c r="BW18" s="82">
        <f>AVERAGE(BW11,BW12)</f>
        <v>0.502905700646605</v>
      </c>
    </row>
    <row r="19" spans="1:75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</row>
    <row r="20" spans="1:75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</row>
    <row r="21" spans="1:75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</row>
    <row r="22" spans="1:75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</row>
    <row r="23" spans="1:75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</row>
    <row r="24" spans="1:75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8"/>
  <sheetViews>
    <sheetView tabSelected="1" topLeftCell="H15" workbookViewId="0">
      <selection activeCell="S3" sqref="S3"/>
    </sheetView>
  </sheetViews>
  <sheetFormatPr defaultRowHeight="15" x14ac:dyDescent="0.25"/>
  <cols>
    <col min="4" max="4" width="13" customWidth="1"/>
    <col min="5" max="5" width="12" customWidth="1"/>
    <col min="7" max="7" width="12" customWidth="1"/>
    <col min="8" max="8" width="10.7109375" customWidth="1"/>
    <col min="9" max="9" width="14.7109375" customWidth="1"/>
    <col min="11" max="12" width="9.140625" style="82"/>
    <col min="13" max="13" width="11.7109375" customWidth="1"/>
    <col min="14" max="14" width="11.140625" customWidth="1"/>
    <col min="16" max="16" width="12.140625" customWidth="1"/>
    <col min="17" max="17" width="11.5703125" customWidth="1"/>
    <col min="18" max="18" width="14.140625" customWidth="1"/>
    <col min="20" max="21" width="9.140625" style="82"/>
    <col min="22" max="23" width="11" customWidth="1"/>
    <col min="25" max="26" width="11.140625" customWidth="1"/>
    <col min="27" max="27" width="13.42578125" customWidth="1"/>
  </cols>
  <sheetData>
    <row r="3" spans="1:27" ht="59.25" customHeight="1" x14ac:dyDescent="0.25">
      <c r="A3" s="4"/>
      <c r="B3" s="91" t="s">
        <v>72</v>
      </c>
      <c r="C3" s="91"/>
      <c r="D3" s="91"/>
      <c r="E3" s="91"/>
      <c r="F3" s="91"/>
      <c r="G3" s="91"/>
      <c r="H3" s="91"/>
      <c r="I3" s="4"/>
      <c r="J3" s="4"/>
      <c r="M3" s="4"/>
      <c r="N3" s="4"/>
      <c r="O3" s="4"/>
      <c r="P3" s="4"/>
      <c r="Q3" s="4"/>
      <c r="R3" s="4"/>
      <c r="S3" s="4"/>
      <c r="V3" s="4"/>
      <c r="W3" s="4"/>
      <c r="X3" s="4"/>
      <c r="Y3" s="4"/>
      <c r="Z3" s="4"/>
      <c r="AA3" s="4"/>
    </row>
    <row r="4" spans="1:27" ht="32.25" customHeight="1" x14ac:dyDescent="0.25">
      <c r="A4" s="4"/>
      <c r="B4" s="92" t="s">
        <v>68</v>
      </c>
      <c r="C4" s="92"/>
      <c r="D4" s="92"/>
      <c r="E4" s="92"/>
      <c r="F4" s="92"/>
      <c r="G4" s="92"/>
      <c r="H4" s="92"/>
      <c r="I4" s="4"/>
      <c r="J4" s="4"/>
      <c r="M4" s="4"/>
      <c r="N4" s="4"/>
      <c r="O4" s="4"/>
      <c r="P4" s="4"/>
      <c r="Q4" s="4"/>
      <c r="R4" s="4"/>
      <c r="S4" s="4"/>
      <c r="V4" s="4"/>
      <c r="W4" s="4"/>
      <c r="X4" s="4"/>
      <c r="Y4" s="4"/>
      <c r="Z4" s="4"/>
      <c r="AA4" s="4"/>
    </row>
    <row r="5" spans="1:27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M5" s="4"/>
      <c r="N5" s="4"/>
      <c r="O5" s="4"/>
      <c r="P5" s="4"/>
      <c r="Q5" s="4"/>
      <c r="R5" s="4"/>
      <c r="S5" s="4"/>
      <c r="V5" s="4"/>
      <c r="W5" s="4"/>
      <c r="X5" s="4"/>
      <c r="Y5" s="4"/>
      <c r="Z5" s="4"/>
      <c r="AA5" s="4"/>
    </row>
    <row r="6" spans="1:27" x14ac:dyDescent="0.25">
      <c r="A6" s="4"/>
      <c r="B6" s="19"/>
      <c r="C6" s="11"/>
      <c r="D6" s="89" t="s">
        <v>29</v>
      </c>
      <c r="E6" s="90"/>
      <c r="F6" s="90"/>
      <c r="G6" s="7"/>
      <c r="H6" s="8"/>
      <c r="I6" s="12"/>
      <c r="J6" s="5"/>
      <c r="K6" s="71"/>
      <c r="L6" s="11"/>
      <c r="M6" s="89" t="s">
        <v>30</v>
      </c>
      <c r="N6" s="90"/>
      <c r="O6" s="90"/>
      <c r="P6" s="90"/>
      <c r="Q6" s="8"/>
      <c r="R6" s="12"/>
      <c r="S6" s="5"/>
      <c r="T6" s="71"/>
      <c r="U6" s="11"/>
      <c r="V6" s="89" t="s">
        <v>73</v>
      </c>
      <c r="W6" s="90"/>
      <c r="X6" s="90"/>
      <c r="Y6" s="90"/>
      <c r="Z6" s="11"/>
      <c r="AA6" s="13"/>
    </row>
    <row r="7" spans="1:27" x14ac:dyDescent="0.25">
      <c r="A7" s="4"/>
      <c r="B7" s="22"/>
      <c r="C7" s="23"/>
      <c r="D7" s="93" t="s">
        <v>31</v>
      </c>
      <c r="E7" s="94"/>
      <c r="F7" s="32"/>
      <c r="G7" s="94" t="s">
        <v>32</v>
      </c>
      <c r="H7" s="95"/>
      <c r="I7" s="33"/>
      <c r="J7" s="5"/>
      <c r="K7" s="72"/>
      <c r="L7" s="23"/>
      <c r="M7" s="22"/>
      <c r="N7" s="32"/>
      <c r="O7" s="32"/>
      <c r="P7" s="32"/>
      <c r="Q7" s="18"/>
      <c r="R7" s="33"/>
      <c r="S7" s="5"/>
      <c r="T7" s="72"/>
      <c r="U7" s="23"/>
      <c r="V7" s="22"/>
      <c r="W7" s="32"/>
      <c r="X7" s="32"/>
      <c r="Y7" s="32"/>
      <c r="Z7" s="23"/>
      <c r="AA7" s="34"/>
    </row>
    <row r="8" spans="1:27" ht="45" x14ac:dyDescent="0.25">
      <c r="A8" s="4"/>
      <c r="B8" s="35" t="s">
        <v>33</v>
      </c>
      <c r="C8" s="36" t="s">
        <v>34</v>
      </c>
      <c r="D8" s="37" t="s">
        <v>35</v>
      </c>
      <c r="E8" s="38" t="s">
        <v>36</v>
      </c>
      <c r="F8" s="39" t="s">
        <v>37</v>
      </c>
      <c r="G8" s="38" t="s">
        <v>38</v>
      </c>
      <c r="H8" s="40" t="s">
        <v>39</v>
      </c>
      <c r="I8" s="41" t="s">
        <v>40</v>
      </c>
      <c r="J8" s="42"/>
      <c r="K8" s="35" t="s">
        <v>33</v>
      </c>
      <c r="L8" s="36" t="s">
        <v>34</v>
      </c>
      <c r="M8" s="37" t="s">
        <v>35</v>
      </c>
      <c r="N8" s="38" t="s">
        <v>36</v>
      </c>
      <c r="O8" s="39" t="s">
        <v>37</v>
      </c>
      <c r="P8" s="38" t="s">
        <v>38</v>
      </c>
      <c r="Q8" s="40" t="s">
        <v>39</v>
      </c>
      <c r="R8" s="41" t="s">
        <v>40</v>
      </c>
      <c r="S8" s="42"/>
      <c r="T8" s="35" t="s">
        <v>33</v>
      </c>
      <c r="U8" s="36" t="s">
        <v>34</v>
      </c>
      <c r="V8" s="37" t="s">
        <v>35</v>
      </c>
      <c r="W8" s="38" t="s">
        <v>36</v>
      </c>
      <c r="X8" s="39" t="s">
        <v>37</v>
      </c>
      <c r="Y8" s="38" t="s">
        <v>38</v>
      </c>
      <c r="Z8" s="40" t="s">
        <v>39</v>
      </c>
      <c r="AA8" s="41" t="s">
        <v>40</v>
      </c>
    </row>
    <row r="9" spans="1:27" x14ac:dyDescent="0.25">
      <c r="A9" s="4"/>
      <c r="B9" s="20" t="s">
        <v>41</v>
      </c>
      <c r="C9" s="18">
        <v>44.96</v>
      </c>
      <c r="D9" s="25">
        <v>0.87</v>
      </c>
      <c r="E9" s="26">
        <f>(D9/C9)*1000</f>
        <v>19.35053380782918</v>
      </c>
      <c r="F9" s="9">
        <v>0.88600000000000001</v>
      </c>
      <c r="G9" s="30">
        <f>D9-F9</f>
        <v>-1.6000000000000014E-2</v>
      </c>
      <c r="H9" s="31">
        <f>(G9/C9)*1000</f>
        <v>-0.35587188612099674</v>
      </c>
      <c r="I9" s="15">
        <f>H9/E9</f>
        <v>-1.8390804597701167E-2</v>
      </c>
      <c r="J9" s="6"/>
      <c r="K9" s="20" t="s">
        <v>41</v>
      </c>
      <c r="L9" s="73">
        <v>44.96</v>
      </c>
      <c r="M9" s="64">
        <v>0.87</v>
      </c>
      <c r="N9" s="26">
        <f>(M9/C9)*1000</f>
        <v>19.35053380782918</v>
      </c>
      <c r="O9" s="9">
        <v>0.75</v>
      </c>
      <c r="P9" s="30">
        <f>M9-O9</f>
        <v>0.12</v>
      </c>
      <c r="Q9" s="31">
        <f>(P9/C9)*1000</f>
        <v>2.6690391459074729</v>
      </c>
      <c r="R9" s="15">
        <f>Q9/N9</f>
        <v>0.13793103448275862</v>
      </c>
      <c r="S9" s="6"/>
      <c r="T9" s="20" t="s">
        <v>41</v>
      </c>
      <c r="U9" s="73">
        <v>44.96</v>
      </c>
      <c r="V9" s="64">
        <v>0.87</v>
      </c>
      <c r="W9" s="26">
        <f>(V9/C9)*1000</f>
        <v>19.35053380782918</v>
      </c>
      <c r="X9" s="9">
        <v>0.63900000000000001</v>
      </c>
      <c r="Y9" s="30">
        <f>V9-X9</f>
        <v>0.23099999999999998</v>
      </c>
      <c r="Z9" s="31">
        <f>(Y9/W9)*1000</f>
        <v>11.937655172413793</v>
      </c>
      <c r="AA9" s="15">
        <f>Z9/W9</f>
        <v>0.61691606500198182</v>
      </c>
    </row>
    <row r="10" spans="1:27" x14ac:dyDescent="0.25">
      <c r="A10" s="4">
        <v>1</v>
      </c>
      <c r="B10" s="20" t="s">
        <v>42</v>
      </c>
      <c r="C10" s="18">
        <v>88.91</v>
      </c>
      <c r="D10" s="25">
        <v>10.199999999999999</v>
      </c>
      <c r="E10" s="65">
        <f t="shared" ref="E10:E26" si="0">(D10/C10)*1000</f>
        <v>114.7227533460803</v>
      </c>
      <c r="F10" s="9">
        <v>17.7</v>
      </c>
      <c r="G10" s="67">
        <f t="shared" ref="G10:G26" si="1">D10-F10</f>
        <v>-7.5</v>
      </c>
      <c r="H10" s="68">
        <f t="shared" ref="H10:H26" si="2">(G10/C10)*1000</f>
        <v>-84.354965695647294</v>
      </c>
      <c r="I10" s="63">
        <f t="shared" ref="I10:I26" si="3">H10/E10</f>
        <v>-0.73529411764705899</v>
      </c>
      <c r="J10" s="6"/>
      <c r="K10" s="20" t="s">
        <v>42</v>
      </c>
      <c r="L10" s="73">
        <v>88.91</v>
      </c>
      <c r="M10" s="64">
        <v>10.199999999999999</v>
      </c>
      <c r="N10" s="65">
        <f t="shared" ref="N10:N26" si="4">(M10/C10)*1000</f>
        <v>114.7227533460803</v>
      </c>
      <c r="O10" s="9">
        <v>15.1</v>
      </c>
      <c r="P10" s="67">
        <f t="shared" ref="P10:P26" si="5">M10-O10</f>
        <v>-4.9000000000000004</v>
      </c>
      <c r="Q10" s="68">
        <f t="shared" ref="Q10:Q26" si="6">(P10/C10)*1000</f>
        <v>-55.111910921156237</v>
      </c>
      <c r="R10" s="63">
        <f t="shared" ref="R10:R26" si="7">Q10/N10</f>
        <v>-0.48039215686274522</v>
      </c>
      <c r="S10" s="6"/>
      <c r="T10" s="20" t="s">
        <v>42</v>
      </c>
      <c r="U10" s="73">
        <v>88.91</v>
      </c>
      <c r="V10" s="64">
        <v>10.199999999999999</v>
      </c>
      <c r="W10" s="65">
        <f t="shared" ref="W10:W26" si="8">(V10/C10)*1000</f>
        <v>114.7227533460803</v>
      </c>
      <c r="X10" s="9">
        <v>0.83799999999999997</v>
      </c>
      <c r="Y10" s="67">
        <f t="shared" ref="Y10:Y26" si="9">V10-X10</f>
        <v>9.3620000000000001</v>
      </c>
      <c r="Z10" s="31">
        <v>0.33741986278259195</v>
      </c>
      <c r="AA10" s="63">
        <f t="shared" ref="AA10:AA26" si="10">Z10/W10</f>
        <v>2.94117647058826E-3</v>
      </c>
    </row>
    <row r="11" spans="1:27" x14ac:dyDescent="0.25">
      <c r="A11" s="4">
        <v>2</v>
      </c>
      <c r="B11" s="20" t="s">
        <v>43</v>
      </c>
      <c r="C11" s="18">
        <v>138.91</v>
      </c>
      <c r="D11" s="25">
        <v>0.92</v>
      </c>
      <c r="E11" s="65">
        <f t="shared" si="0"/>
        <v>6.6229933050176379</v>
      </c>
      <c r="F11" s="9">
        <v>1.08</v>
      </c>
      <c r="G11" s="67">
        <f t="shared" si="1"/>
        <v>-0.16000000000000003</v>
      </c>
      <c r="H11" s="68">
        <f t="shared" si="2"/>
        <v>-1.1518249226117634</v>
      </c>
      <c r="I11" s="63">
        <f t="shared" si="3"/>
        <v>-0.17391304347826092</v>
      </c>
      <c r="J11" s="6"/>
      <c r="K11" s="20" t="s">
        <v>43</v>
      </c>
      <c r="L11" s="73">
        <v>138.91</v>
      </c>
      <c r="M11" s="64">
        <v>0.92</v>
      </c>
      <c r="N11" s="65">
        <f t="shared" si="4"/>
        <v>6.6229933050176379</v>
      </c>
      <c r="O11" s="9">
        <v>0.93</v>
      </c>
      <c r="P11" s="67">
        <f t="shared" si="5"/>
        <v>-1.0000000000000009E-2</v>
      </c>
      <c r="Q11" s="68">
        <f t="shared" si="6"/>
        <v>-7.1989057663235254E-2</v>
      </c>
      <c r="R11" s="63">
        <f t="shared" si="7"/>
        <v>-1.0869565217391313E-2</v>
      </c>
      <c r="S11" s="6"/>
      <c r="T11" s="20" t="s">
        <v>43</v>
      </c>
      <c r="U11" s="73">
        <v>138.91</v>
      </c>
      <c r="V11" s="64">
        <v>0.92</v>
      </c>
      <c r="W11" s="65">
        <f t="shared" si="8"/>
        <v>6.6229933050176379</v>
      </c>
      <c r="X11" s="9">
        <v>0.88200000000000001</v>
      </c>
      <c r="Y11" s="67">
        <f t="shared" si="9"/>
        <v>3.8000000000000034E-2</v>
      </c>
      <c r="Z11" s="31">
        <v>0.23756389028867594</v>
      </c>
      <c r="AA11" s="63">
        <f t="shared" si="10"/>
        <v>3.5869565217391278E-2</v>
      </c>
    </row>
    <row r="12" spans="1:27" x14ac:dyDescent="0.25">
      <c r="A12" s="4">
        <v>3</v>
      </c>
      <c r="B12" s="20" t="s">
        <v>44</v>
      </c>
      <c r="C12" s="18">
        <v>140.12</v>
      </c>
      <c r="D12" s="25">
        <v>0.93899999999999995</v>
      </c>
      <c r="E12" s="65">
        <f t="shared" si="0"/>
        <v>6.7013988010276906</v>
      </c>
      <c r="F12" s="9">
        <v>1.0900000000000001</v>
      </c>
      <c r="G12" s="67">
        <f t="shared" si="1"/>
        <v>-0.15100000000000013</v>
      </c>
      <c r="H12" s="68">
        <f t="shared" si="2"/>
        <v>-1.0776477305167009</v>
      </c>
      <c r="I12" s="63">
        <f t="shared" si="3"/>
        <v>-0.16080937167199164</v>
      </c>
      <c r="J12" s="6"/>
      <c r="K12" s="20" t="s">
        <v>44</v>
      </c>
      <c r="L12" s="73">
        <v>140.12</v>
      </c>
      <c r="M12" s="64">
        <v>0.93899999999999995</v>
      </c>
      <c r="N12" s="65">
        <f t="shared" si="4"/>
        <v>6.7013988010276906</v>
      </c>
      <c r="O12" s="9">
        <v>0.94299999999999995</v>
      </c>
      <c r="P12" s="67">
        <f t="shared" si="5"/>
        <v>-4.0000000000000036E-3</v>
      </c>
      <c r="Q12" s="68">
        <f t="shared" si="6"/>
        <v>-2.8546959748786779E-2</v>
      </c>
      <c r="R12" s="63">
        <f t="shared" si="7"/>
        <v>-4.2598509052183212E-3</v>
      </c>
      <c r="S12" s="6"/>
      <c r="T12" s="20" t="s">
        <v>44</v>
      </c>
      <c r="U12" s="73">
        <v>140.12</v>
      </c>
      <c r="V12" s="64">
        <v>0.93899999999999995</v>
      </c>
      <c r="W12" s="65">
        <f t="shared" si="8"/>
        <v>6.7013988010276906</v>
      </c>
      <c r="X12" s="9">
        <v>0.873</v>
      </c>
      <c r="Y12" s="67">
        <f t="shared" si="9"/>
        <v>6.5999999999999948E-2</v>
      </c>
      <c r="Z12" s="31">
        <v>0.33542677704824425</v>
      </c>
      <c r="AA12" s="63">
        <f t="shared" si="10"/>
        <v>5.0053248136315211E-2</v>
      </c>
    </row>
    <row r="13" spans="1:27" x14ac:dyDescent="0.25">
      <c r="A13" s="4">
        <v>4</v>
      </c>
      <c r="B13" s="20" t="s">
        <v>45</v>
      </c>
      <c r="C13" s="18">
        <v>140.91</v>
      </c>
      <c r="D13" s="25">
        <v>0.93899999999999995</v>
      </c>
      <c r="E13" s="65">
        <f t="shared" si="0"/>
        <v>6.6638279753033851</v>
      </c>
      <c r="F13" s="9">
        <v>1.07</v>
      </c>
      <c r="G13" s="67">
        <f t="shared" si="1"/>
        <v>-0.13100000000000012</v>
      </c>
      <c r="H13" s="68">
        <f t="shared" si="2"/>
        <v>-0.92967142147470105</v>
      </c>
      <c r="I13" s="63">
        <f t="shared" si="3"/>
        <v>-0.13951011714590003</v>
      </c>
      <c r="J13" s="6"/>
      <c r="K13" s="20" t="s">
        <v>45</v>
      </c>
      <c r="L13" s="73">
        <v>140.91</v>
      </c>
      <c r="M13" s="64">
        <v>0.93899999999999995</v>
      </c>
      <c r="N13" s="65">
        <f t="shared" si="4"/>
        <v>6.6638279753033851</v>
      </c>
      <c r="O13" s="9">
        <v>0.93300000000000005</v>
      </c>
      <c r="P13" s="67">
        <f t="shared" si="5"/>
        <v>5.9999999999998943E-3</v>
      </c>
      <c r="Q13" s="68">
        <f t="shared" si="6"/>
        <v>4.2580370449222159E-2</v>
      </c>
      <c r="R13" s="63">
        <f t="shared" si="7"/>
        <v>6.3897763578273639E-3</v>
      </c>
      <c r="S13" s="6"/>
      <c r="T13" s="20" t="s">
        <v>45</v>
      </c>
      <c r="U13" s="73">
        <v>140.91</v>
      </c>
      <c r="V13" s="64">
        <v>0.93899999999999995</v>
      </c>
      <c r="W13" s="65">
        <f t="shared" si="8"/>
        <v>6.6638279753033851</v>
      </c>
      <c r="X13" s="9">
        <v>0.88</v>
      </c>
      <c r="Y13" s="67">
        <f t="shared" si="9"/>
        <v>5.8999999999999941E-2</v>
      </c>
      <c r="Z13" s="31">
        <v>0.36902987722659847</v>
      </c>
      <c r="AA13" s="63">
        <f t="shared" si="10"/>
        <v>5.5378061767838119E-2</v>
      </c>
    </row>
    <row r="14" spans="1:27" x14ac:dyDescent="0.25">
      <c r="A14" s="4">
        <v>5</v>
      </c>
      <c r="B14" s="20" t="s">
        <v>46</v>
      </c>
      <c r="C14" s="18">
        <v>144.24</v>
      </c>
      <c r="D14" s="25">
        <v>0.93500000000000005</v>
      </c>
      <c r="E14" s="65">
        <f t="shared" si="0"/>
        <v>6.4822518025513034</v>
      </c>
      <c r="F14" s="9">
        <v>1.08</v>
      </c>
      <c r="G14" s="67">
        <f t="shared" si="1"/>
        <v>-0.14500000000000002</v>
      </c>
      <c r="H14" s="68">
        <f t="shared" si="2"/>
        <v>-1.0052689961175818</v>
      </c>
      <c r="I14" s="63">
        <f t="shared" si="3"/>
        <v>-0.15508021390374332</v>
      </c>
      <c r="J14" s="6"/>
      <c r="K14" s="20" t="s">
        <v>46</v>
      </c>
      <c r="L14" s="73">
        <v>144.24</v>
      </c>
      <c r="M14" s="64">
        <v>0.93500000000000005</v>
      </c>
      <c r="N14" s="65">
        <f t="shared" si="4"/>
        <v>6.4822518025513034</v>
      </c>
      <c r="O14" s="9">
        <v>0.92900000000000005</v>
      </c>
      <c r="P14" s="67">
        <f t="shared" si="5"/>
        <v>6.0000000000000053E-3</v>
      </c>
      <c r="Q14" s="68">
        <f t="shared" si="6"/>
        <v>4.1597337770382728E-2</v>
      </c>
      <c r="R14" s="63">
        <f t="shared" si="7"/>
        <v>6.417112299465246E-3</v>
      </c>
      <c r="S14" s="6"/>
      <c r="T14" s="20" t="s">
        <v>46</v>
      </c>
      <c r="U14" s="73">
        <v>144.24</v>
      </c>
      <c r="V14" s="64">
        <v>0.93500000000000005</v>
      </c>
      <c r="W14" s="65">
        <f t="shared" si="8"/>
        <v>6.4822518025513034</v>
      </c>
      <c r="X14" s="9">
        <v>0.86699999999999999</v>
      </c>
      <c r="Y14" s="67">
        <f t="shared" si="9"/>
        <v>6.800000000000006E-2</v>
      </c>
      <c r="Z14" s="31">
        <v>0.38130892956184131</v>
      </c>
      <c r="AA14" s="63">
        <f t="shared" si="10"/>
        <v>5.8823529411764698E-2</v>
      </c>
    </row>
    <row r="15" spans="1:27" x14ac:dyDescent="0.25">
      <c r="A15" s="4">
        <v>6</v>
      </c>
      <c r="B15" s="20" t="s">
        <v>47</v>
      </c>
      <c r="C15" s="18">
        <v>150.36000000000001</v>
      </c>
      <c r="D15" s="25">
        <v>0.95099999999999996</v>
      </c>
      <c r="E15" s="65">
        <f t="shared" si="0"/>
        <v>6.3248204309656817</v>
      </c>
      <c r="F15" s="9">
        <v>1.08</v>
      </c>
      <c r="G15" s="67">
        <f t="shared" si="1"/>
        <v>-0.12900000000000011</v>
      </c>
      <c r="H15" s="68">
        <f t="shared" si="2"/>
        <v>-0.85794094173982505</v>
      </c>
      <c r="I15" s="63">
        <f t="shared" si="3"/>
        <v>-0.13564668769716098</v>
      </c>
      <c r="J15" s="6"/>
      <c r="K15" s="20" t="s">
        <v>47</v>
      </c>
      <c r="L15" s="73">
        <v>150.36000000000001</v>
      </c>
      <c r="M15" s="64">
        <v>0.95099999999999996</v>
      </c>
      <c r="N15" s="65">
        <f t="shared" si="4"/>
        <v>6.3248204309656817</v>
      </c>
      <c r="O15" s="9">
        <v>0.93899999999999995</v>
      </c>
      <c r="P15" s="67">
        <f t="shared" si="5"/>
        <v>1.2000000000000011E-2</v>
      </c>
      <c r="Q15" s="68">
        <f t="shared" si="6"/>
        <v>7.980845969672791E-2</v>
      </c>
      <c r="R15" s="63">
        <f t="shared" si="7"/>
        <v>1.2618296529968464E-2</v>
      </c>
      <c r="S15" s="6"/>
      <c r="T15" s="20" t="s">
        <v>47</v>
      </c>
      <c r="U15" s="73">
        <v>150.36000000000001</v>
      </c>
      <c r="V15" s="64">
        <v>0.95099999999999996</v>
      </c>
      <c r="W15" s="65">
        <f t="shared" si="8"/>
        <v>6.3248204309656817</v>
      </c>
      <c r="X15" s="9">
        <v>0.86199999999999999</v>
      </c>
      <c r="Y15" s="67">
        <f t="shared" si="9"/>
        <v>8.8999999999999968E-2</v>
      </c>
      <c r="Z15" s="31">
        <v>0.46554934823091249</v>
      </c>
      <c r="AA15" s="63">
        <f t="shared" si="10"/>
        <v>7.3606729758149331E-2</v>
      </c>
    </row>
    <row r="16" spans="1:27" x14ac:dyDescent="0.25">
      <c r="A16" s="4">
        <v>7</v>
      </c>
      <c r="B16" s="20" t="s">
        <v>48</v>
      </c>
      <c r="C16" s="18">
        <v>151.96</v>
      </c>
      <c r="D16" s="25">
        <v>1.98</v>
      </c>
      <c r="E16" s="65">
        <f t="shared" si="0"/>
        <v>13.029744669649908</v>
      </c>
      <c r="F16" s="9">
        <v>2.92</v>
      </c>
      <c r="G16" s="67">
        <f t="shared" si="1"/>
        <v>-0.94</v>
      </c>
      <c r="H16" s="68">
        <f t="shared" si="2"/>
        <v>-6.1858383785206623</v>
      </c>
      <c r="I16" s="63">
        <f t="shared" si="3"/>
        <v>-0.47474747474747464</v>
      </c>
      <c r="J16" s="6"/>
      <c r="K16" s="20" t="s">
        <v>48</v>
      </c>
      <c r="L16" s="73">
        <v>151.96</v>
      </c>
      <c r="M16" s="64">
        <v>1.98</v>
      </c>
      <c r="N16" s="65">
        <f t="shared" si="4"/>
        <v>13.029744669649908</v>
      </c>
      <c r="O16" s="9">
        <v>2.5099999999999998</v>
      </c>
      <c r="P16" s="67">
        <f t="shared" si="5"/>
        <v>-0.5299999999999998</v>
      </c>
      <c r="Q16" s="68">
        <f t="shared" si="6"/>
        <v>-3.4877599368254786</v>
      </c>
      <c r="R16" s="63">
        <f t="shared" si="7"/>
        <v>-0.26767676767676751</v>
      </c>
      <c r="S16" s="6"/>
      <c r="T16" s="20" t="s">
        <v>48</v>
      </c>
      <c r="U16" s="73">
        <v>151.96</v>
      </c>
      <c r="V16" s="64">
        <v>1.98</v>
      </c>
      <c r="W16" s="65">
        <f t="shared" si="8"/>
        <v>13.029744669649908</v>
      </c>
      <c r="X16" s="9">
        <v>0.84099999999999997</v>
      </c>
      <c r="Y16" s="67">
        <f t="shared" si="9"/>
        <v>1.139</v>
      </c>
      <c r="Z16" s="31">
        <v>0.48697025533035049</v>
      </c>
      <c r="AA16" s="63">
        <f t="shared" si="10"/>
        <v>3.7373737373737406E-2</v>
      </c>
    </row>
    <row r="17" spans="1:27" x14ac:dyDescent="0.25">
      <c r="A17" s="4">
        <v>8</v>
      </c>
      <c r="B17" s="20" t="s">
        <v>49</v>
      </c>
      <c r="C17" s="18">
        <v>157.25</v>
      </c>
      <c r="D17" s="25">
        <v>0.95399999999999996</v>
      </c>
      <c r="E17" s="65">
        <f t="shared" si="0"/>
        <v>6.0667726550079486</v>
      </c>
      <c r="F17" s="9">
        <v>1.0900000000000001</v>
      </c>
      <c r="G17" s="67">
        <f t="shared" si="1"/>
        <v>-0.13600000000000012</v>
      </c>
      <c r="H17" s="68">
        <f t="shared" si="2"/>
        <v>-0.86486486486486558</v>
      </c>
      <c r="I17" s="63">
        <f t="shared" si="3"/>
        <v>-0.14255765199161438</v>
      </c>
      <c r="J17" s="6"/>
      <c r="K17" s="20" t="s">
        <v>49</v>
      </c>
      <c r="L17" s="73">
        <v>157.25</v>
      </c>
      <c r="M17" s="64">
        <v>0.95399999999999996</v>
      </c>
      <c r="N17" s="65">
        <f t="shared" si="4"/>
        <v>6.0667726550079486</v>
      </c>
      <c r="O17" s="9">
        <v>0.94199999999999995</v>
      </c>
      <c r="P17" s="67">
        <f t="shared" si="5"/>
        <v>1.2000000000000011E-2</v>
      </c>
      <c r="Q17" s="68">
        <f t="shared" si="6"/>
        <v>7.6311605723370493E-2</v>
      </c>
      <c r="R17" s="63">
        <f t="shared" si="7"/>
        <v>1.2578616352201269E-2</v>
      </c>
      <c r="S17" s="6"/>
      <c r="T17" s="20" t="s">
        <v>49</v>
      </c>
      <c r="U17" s="73">
        <v>157.25</v>
      </c>
      <c r="V17" s="64">
        <v>0.95399999999999996</v>
      </c>
      <c r="W17" s="65">
        <f t="shared" si="8"/>
        <v>6.0667726550079486</v>
      </c>
      <c r="X17" s="9">
        <v>0.86399999999999999</v>
      </c>
      <c r="Y17" s="67">
        <f t="shared" si="9"/>
        <v>8.9999999999999969E-2</v>
      </c>
      <c r="Z17" s="31">
        <v>0.41335453100158981</v>
      </c>
      <c r="AA17" s="63">
        <f t="shared" si="10"/>
        <v>6.8134171907756821E-2</v>
      </c>
    </row>
    <row r="18" spans="1:27" x14ac:dyDescent="0.25">
      <c r="A18" s="4">
        <v>9</v>
      </c>
      <c r="B18" s="20" t="s">
        <v>50</v>
      </c>
      <c r="C18" s="18">
        <v>158.93</v>
      </c>
      <c r="D18" s="25">
        <v>0.92900000000000005</v>
      </c>
      <c r="E18" s="65">
        <f t="shared" si="0"/>
        <v>5.8453407160385069</v>
      </c>
      <c r="F18" s="9">
        <v>1.06</v>
      </c>
      <c r="G18" s="67">
        <f t="shared" si="1"/>
        <v>-0.13100000000000001</v>
      </c>
      <c r="H18" s="68">
        <f t="shared" si="2"/>
        <v>-0.82426225382243756</v>
      </c>
      <c r="I18" s="63">
        <f t="shared" si="3"/>
        <v>-0.14101184068891282</v>
      </c>
      <c r="J18" s="6"/>
      <c r="K18" s="20" t="s">
        <v>50</v>
      </c>
      <c r="L18" s="73">
        <v>158.93</v>
      </c>
      <c r="M18" s="64">
        <v>0.92900000000000005</v>
      </c>
      <c r="N18" s="65">
        <f t="shared" si="4"/>
        <v>5.8453407160385069</v>
      </c>
      <c r="O18" s="9">
        <v>0.91600000000000004</v>
      </c>
      <c r="P18" s="67">
        <f t="shared" si="5"/>
        <v>1.3000000000000012E-2</v>
      </c>
      <c r="Q18" s="68">
        <f t="shared" si="6"/>
        <v>8.179701755489846E-2</v>
      </c>
      <c r="R18" s="63">
        <f t="shared" si="7"/>
        <v>1.399354144241121E-2</v>
      </c>
      <c r="S18" s="6"/>
      <c r="T18" s="20" t="s">
        <v>50</v>
      </c>
      <c r="U18" s="73">
        <v>158.93</v>
      </c>
      <c r="V18" s="64">
        <v>0.92900000000000005</v>
      </c>
      <c r="W18" s="65">
        <f t="shared" si="8"/>
        <v>5.8453407160385069</v>
      </c>
      <c r="X18" s="9">
        <v>0.82899999999999996</v>
      </c>
      <c r="Y18" s="67">
        <f t="shared" si="9"/>
        <v>0.10000000000000009</v>
      </c>
      <c r="Z18" s="31">
        <v>0.45932171396212157</v>
      </c>
      <c r="AA18" s="63">
        <f t="shared" si="10"/>
        <v>7.8579117330462855E-2</v>
      </c>
    </row>
    <row r="19" spans="1:27" x14ac:dyDescent="0.25">
      <c r="A19" s="4">
        <v>10</v>
      </c>
      <c r="B19" s="20" t="s">
        <v>51</v>
      </c>
      <c r="C19" s="18">
        <v>162.5</v>
      </c>
      <c r="D19" s="25">
        <v>0.92500000000000004</v>
      </c>
      <c r="E19" s="65">
        <f t="shared" si="0"/>
        <v>5.6923076923076925</v>
      </c>
      <c r="F19" s="9">
        <v>1.05</v>
      </c>
      <c r="G19" s="67">
        <f t="shared" si="1"/>
        <v>-0.125</v>
      </c>
      <c r="H19" s="68">
        <f t="shared" si="2"/>
        <v>-0.76923076923076927</v>
      </c>
      <c r="I19" s="63">
        <f t="shared" si="3"/>
        <v>-0.13513513513513514</v>
      </c>
      <c r="J19" s="6"/>
      <c r="K19" s="20" t="s">
        <v>51</v>
      </c>
      <c r="L19" s="73">
        <v>162.5</v>
      </c>
      <c r="M19" s="64">
        <v>0.92500000000000004</v>
      </c>
      <c r="N19" s="65">
        <f t="shared" si="4"/>
        <v>5.6923076923076925</v>
      </c>
      <c r="O19" s="9">
        <v>0.91200000000000003</v>
      </c>
      <c r="P19" s="67">
        <f t="shared" si="5"/>
        <v>1.3000000000000012E-2</v>
      </c>
      <c r="Q19" s="68">
        <f t="shared" si="6"/>
        <v>8.0000000000000071E-2</v>
      </c>
      <c r="R19" s="63">
        <f t="shared" si="7"/>
        <v>1.4054054054054067E-2</v>
      </c>
      <c r="S19" s="6"/>
      <c r="T19" s="20" t="s">
        <v>51</v>
      </c>
      <c r="U19" s="73">
        <v>162.5</v>
      </c>
      <c r="V19" s="64">
        <v>0.92500000000000004</v>
      </c>
      <c r="W19" s="65">
        <f t="shared" si="8"/>
        <v>5.6923076923076925</v>
      </c>
      <c r="X19" s="9">
        <v>0.82499999999999996</v>
      </c>
      <c r="Y19" s="67">
        <f t="shared" si="9"/>
        <v>0.10000000000000009</v>
      </c>
      <c r="Z19" s="31">
        <v>0.4492307692307691</v>
      </c>
      <c r="AA19" s="63">
        <f t="shared" si="10"/>
        <v>7.891891891891889E-2</v>
      </c>
    </row>
    <row r="20" spans="1:27" x14ac:dyDescent="0.25">
      <c r="A20" s="4">
        <v>11</v>
      </c>
      <c r="B20" s="20" t="s">
        <v>52</v>
      </c>
      <c r="C20" s="18">
        <v>164.93</v>
      </c>
      <c r="D20" s="25">
        <v>0.93</v>
      </c>
      <c r="E20" s="65">
        <f t="shared" si="0"/>
        <v>5.6387558358091319</v>
      </c>
      <c r="F20" s="9">
        <v>1.06</v>
      </c>
      <c r="G20" s="67">
        <f t="shared" si="1"/>
        <v>-0.13</v>
      </c>
      <c r="H20" s="68">
        <f t="shared" si="2"/>
        <v>-0.78821318134966356</v>
      </c>
      <c r="I20" s="63">
        <f t="shared" si="3"/>
        <v>-0.13978494623655913</v>
      </c>
      <c r="J20" s="6"/>
      <c r="K20" s="20" t="s">
        <v>52</v>
      </c>
      <c r="L20" s="73">
        <v>164.93</v>
      </c>
      <c r="M20" s="64">
        <v>0.93</v>
      </c>
      <c r="N20" s="65">
        <f t="shared" si="4"/>
        <v>5.6387558358091319</v>
      </c>
      <c r="O20" s="9">
        <v>0.91600000000000004</v>
      </c>
      <c r="P20" s="67">
        <f t="shared" si="5"/>
        <v>1.4000000000000012E-2</v>
      </c>
      <c r="Q20" s="68">
        <f t="shared" si="6"/>
        <v>8.4884496453040761E-2</v>
      </c>
      <c r="R20" s="63">
        <f t="shared" si="7"/>
        <v>1.5053763440860226E-2</v>
      </c>
      <c r="S20" s="6"/>
      <c r="T20" s="20" t="s">
        <v>52</v>
      </c>
      <c r="U20" s="73">
        <v>164.93</v>
      </c>
      <c r="V20" s="64">
        <v>0.93</v>
      </c>
      <c r="W20" s="65">
        <f t="shared" si="8"/>
        <v>5.6387558358091319</v>
      </c>
      <c r="X20" s="9">
        <v>0.82799999999999996</v>
      </c>
      <c r="Y20" s="67">
        <f t="shared" si="9"/>
        <v>0.10200000000000009</v>
      </c>
      <c r="Z20" s="31">
        <v>0.41835930394712895</v>
      </c>
      <c r="AA20" s="63">
        <f t="shared" si="10"/>
        <v>7.4193548387096742E-2</v>
      </c>
    </row>
    <row r="21" spans="1:27" x14ac:dyDescent="0.25">
      <c r="A21" s="4">
        <v>12</v>
      </c>
      <c r="B21" s="20" t="s">
        <v>53</v>
      </c>
      <c r="C21" s="18">
        <v>167.26</v>
      </c>
      <c r="D21" s="25">
        <v>0.95399999999999996</v>
      </c>
      <c r="E21" s="65">
        <f t="shared" si="0"/>
        <v>5.7036948463470054</v>
      </c>
      <c r="F21" s="9">
        <v>1.0900000000000001</v>
      </c>
      <c r="G21" s="67">
        <f t="shared" si="1"/>
        <v>-0.13600000000000012</v>
      </c>
      <c r="H21" s="68">
        <f t="shared" si="2"/>
        <v>-0.81310534497190079</v>
      </c>
      <c r="I21" s="63">
        <f t="shared" si="3"/>
        <v>-0.14255765199161438</v>
      </c>
      <c r="J21" s="6"/>
      <c r="K21" s="20" t="s">
        <v>53</v>
      </c>
      <c r="L21" s="73">
        <v>167.26</v>
      </c>
      <c r="M21" s="64">
        <v>0.95399999999999996</v>
      </c>
      <c r="N21" s="65">
        <f t="shared" si="4"/>
        <v>5.7036948463470054</v>
      </c>
      <c r="O21" s="9">
        <v>0.94199999999999995</v>
      </c>
      <c r="P21" s="67">
        <f t="shared" si="5"/>
        <v>1.2000000000000011E-2</v>
      </c>
      <c r="Q21" s="68">
        <f t="shared" si="6"/>
        <v>7.1744589262226544E-2</v>
      </c>
      <c r="R21" s="63">
        <f t="shared" si="7"/>
        <v>1.2578616352201269E-2</v>
      </c>
      <c r="S21" s="6"/>
      <c r="T21" s="20" t="s">
        <v>53</v>
      </c>
      <c r="U21" s="73">
        <v>167.26</v>
      </c>
      <c r="V21" s="64">
        <v>0.95399999999999996</v>
      </c>
      <c r="W21" s="65">
        <f t="shared" si="8"/>
        <v>5.7036948463470054</v>
      </c>
      <c r="X21" s="9">
        <v>0.85099999999999998</v>
      </c>
      <c r="Y21" s="67">
        <f t="shared" si="9"/>
        <v>0.10299999999999998</v>
      </c>
      <c r="Z21" s="31">
        <v>0.40655267248595006</v>
      </c>
      <c r="AA21" s="63">
        <f t="shared" si="10"/>
        <v>7.1278825995807121E-2</v>
      </c>
    </row>
    <row r="22" spans="1:27" x14ac:dyDescent="0.25">
      <c r="A22" s="4">
        <v>13</v>
      </c>
      <c r="B22" s="20" t="s">
        <v>54</v>
      </c>
      <c r="C22" s="18">
        <v>168.93</v>
      </c>
      <c r="D22" s="25">
        <v>0.92200000000000004</v>
      </c>
      <c r="E22" s="65">
        <f t="shared" si="0"/>
        <v>5.4578819629432305</v>
      </c>
      <c r="F22" s="9">
        <v>1.05</v>
      </c>
      <c r="G22" s="67">
        <f t="shared" si="1"/>
        <v>-0.128</v>
      </c>
      <c r="H22" s="68">
        <f t="shared" si="2"/>
        <v>-0.75771029420470015</v>
      </c>
      <c r="I22" s="63">
        <f t="shared" si="3"/>
        <v>-0.13882863340563992</v>
      </c>
      <c r="J22" s="6"/>
      <c r="K22" s="20" t="s">
        <v>54</v>
      </c>
      <c r="L22" s="73">
        <v>168.93</v>
      </c>
      <c r="M22" s="64">
        <v>0.92200000000000004</v>
      </c>
      <c r="N22" s="65">
        <f t="shared" si="4"/>
        <v>5.4578819629432305</v>
      </c>
      <c r="O22" s="9">
        <v>0.90400000000000003</v>
      </c>
      <c r="P22" s="67">
        <f t="shared" si="5"/>
        <v>1.8000000000000016E-2</v>
      </c>
      <c r="Q22" s="68">
        <f t="shared" si="6"/>
        <v>0.10655301012253605</v>
      </c>
      <c r="R22" s="63">
        <f t="shared" si="7"/>
        <v>1.952277657266813E-2</v>
      </c>
      <c r="S22" s="6"/>
      <c r="T22" s="20" t="s">
        <v>54</v>
      </c>
      <c r="U22" s="73">
        <v>168.93</v>
      </c>
      <c r="V22" s="64">
        <v>0.92200000000000004</v>
      </c>
      <c r="W22" s="65">
        <f t="shared" si="8"/>
        <v>5.4578819629432305</v>
      </c>
      <c r="X22" s="9">
        <v>0.81799999999999995</v>
      </c>
      <c r="Y22" s="67">
        <f t="shared" si="9"/>
        <v>0.10400000000000009</v>
      </c>
      <c r="Z22" s="31">
        <v>0.42029242881666945</v>
      </c>
      <c r="AA22" s="63">
        <f t="shared" si="10"/>
        <v>7.7006507592190868E-2</v>
      </c>
    </row>
    <row r="23" spans="1:27" x14ac:dyDescent="0.25">
      <c r="A23" s="4">
        <v>14</v>
      </c>
      <c r="B23" s="20" t="s">
        <v>55</v>
      </c>
      <c r="C23" s="18">
        <v>173.05</v>
      </c>
      <c r="D23" s="25">
        <v>0.94599999999999995</v>
      </c>
      <c r="E23" s="65">
        <f t="shared" si="0"/>
        <v>5.4666281421554457</v>
      </c>
      <c r="F23" s="9">
        <v>1.08</v>
      </c>
      <c r="G23" s="67">
        <f t="shared" si="1"/>
        <v>-0.13400000000000012</v>
      </c>
      <c r="H23" s="68">
        <f t="shared" si="2"/>
        <v>-0.77434267552730496</v>
      </c>
      <c r="I23" s="63">
        <f t="shared" si="3"/>
        <v>-0.14164904862579297</v>
      </c>
      <c r="J23" s="6"/>
      <c r="K23" s="20" t="s">
        <v>55</v>
      </c>
      <c r="L23" s="73">
        <v>173.05</v>
      </c>
      <c r="M23" s="64">
        <v>0.94599999999999995</v>
      </c>
      <c r="N23" s="65">
        <f t="shared" si="4"/>
        <v>5.4666281421554457</v>
      </c>
      <c r="O23" s="9">
        <v>0.93600000000000005</v>
      </c>
      <c r="P23" s="67">
        <f t="shared" si="5"/>
        <v>9.9999999999998979E-3</v>
      </c>
      <c r="Q23" s="68">
        <f t="shared" si="6"/>
        <v>5.7786766830395242E-2</v>
      </c>
      <c r="R23" s="63">
        <f t="shared" si="7"/>
        <v>1.0570824524312789E-2</v>
      </c>
      <c r="S23" s="6"/>
      <c r="T23" s="20" t="s">
        <v>55</v>
      </c>
      <c r="U23" s="73">
        <v>173.05</v>
      </c>
      <c r="V23" s="64">
        <v>0.94599999999999995</v>
      </c>
      <c r="W23" s="65">
        <f t="shared" si="8"/>
        <v>5.4666281421554457</v>
      </c>
      <c r="X23" s="9">
        <v>0.83899999999999997</v>
      </c>
      <c r="Y23" s="67">
        <f t="shared" si="9"/>
        <v>0.10699999999999998</v>
      </c>
      <c r="Z23" s="31">
        <v>0.43340075122796867</v>
      </c>
      <c r="AA23" s="63">
        <f t="shared" si="10"/>
        <v>7.9281183932346705E-2</v>
      </c>
    </row>
    <row r="24" spans="1:27" x14ac:dyDescent="0.25">
      <c r="A24" s="4">
        <v>15</v>
      </c>
      <c r="B24" s="20" t="s">
        <v>56</v>
      </c>
      <c r="C24" s="18">
        <v>174.97</v>
      </c>
      <c r="D24" s="25">
        <v>0.95099999999999996</v>
      </c>
      <c r="E24" s="65">
        <f t="shared" si="0"/>
        <v>5.4352174658512888</v>
      </c>
      <c r="F24" s="9">
        <v>1.0900000000000001</v>
      </c>
      <c r="G24" s="67">
        <f t="shared" si="1"/>
        <v>-0.13900000000000012</v>
      </c>
      <c r="H24" s="68">
        <f t="shared" si="2"/>
        <v>-0.79442190089729747</v>
      </c>
      <c r="I24" s="63">
        <f t="shared" si="3"/>
        <v>-0.14616193480546807</v>
      </c>
      <c r="J24" s="6"/>
      <c r="K24" s="20" t="s">
        <v>56</v>
      </c>
      <c r="L24" s="73">
        <v>174.97</v>
      </c>
      <c r="M24" s="64">
        <v>0.95099999999999996</v>
      </c>
      <c r="N24" s="65">
        <f t="shared" si="4"/>
        <v>5.4352174658512888</v>
      </c>
      <c r="O24" s="9">
        <v>0.94199999999999995</v>
      </c>
      <c r="P24" s="67">
        <f t="shared" si="5"/>
        <v>9.000000000000008E-3</v>
      </c>
      <c r="Q24" s="68">
        <f t="shared" si="6"/>
        <v>5.1437389266731491E-2</v>
      </c>
      <c r="R24" s="63">
        <f t="shared" si="7"/>
        <v>9.4637223974763495E-3</v>
      </c>
      <c r="S24" s="6"/>
      <c r="T24" s="20" t="s">
        <v>56</v>
      </c>
      <c r="U24" s="73">
        <v>174.97</v>
      </c>
      <c r="V24" s="64">
        <v>0.95099999999999996</v>
      </c>
      <c r="W24" s="65">
        <f t="shared" si="8"/>
        <v>5.4352174658512888</v>
      </c>
      <c r="X24" s="9">
        <v>0.83399999999999996</v>
      </c>
      <c r="Y24" s="67">
        <f t="shared" si="9"/>
        <v>0.11699999999999999</v>
      </c>
      <c r="Z24" s="31">
        <v>0.42864491055609544</v>
      </c>
      <c r="AA24" s="63">
        <f t="shared" si="10"/>
        <v>7.8864353312302862E-2</v>
      </c>
    </row>
    <row r="25" spans="1:27" x14ac:dyDescent="0.25">
      <c r="A25" s="4">
        <v>16</v>
      </c>
      <c r="B25" s="20" t="s">
        <v>57</v>
      </c>
      <c r="C25" s="18">
        <v>232.04</v>
      </c>
      <c r="D25" s="25">
        <v>0.875</v>
      </c>
      <c r="E25" s="65">
        <f t="shared" si="0"/>
        <v>3.7709015686950527</v>
      </c>
      <c r="F25" s="9">
        <v>1.03</v>
      </c>
      <c r="G25" s="67">
        <f t="shared" si="1"/>
        <v>-0.15500000000000003</v>
      </c>
      <c r="H25" s="68">
        <f t="shared" si="2"/>
        <v>-0.66798827788312376</v>
      </c>
      <c r="I25" s="63">
        <f t="shared" si="3"/>
        <v>-0.17714285714285719</v>
      </c>
      <c r="J25" s="6"/>
      <c r="K25" s="20" t="s">
        <v>57</v>
      </c>
      <c r="L25" s="73">
        <v>232.04</v>
      </c>
      <c r="M25" s="64">
        <v>0.875</v>
      </c>
      <c r="N25" s="65">
        <f t="shared" si="4"/>
        <v>3.7709015686950527</v>
      </c>
      <c r="O25" s="9">
        <v>0.91200000000000003</v>
      </c>
      <c r="P25" s="67">
        <f t="shared" si="5"/>
        <v>-3.7000000000000033E-2</v>
      </c>
      <c r="Q25" s="68">
        <f t="shared" si="6"/>
        <v>-0.15945526633339094</v>
      </c>
      <c r="R25" s="63">
        <f t="shared" si="7"/>
        <v>-4.2285714285714322E-2</v>
      </c>
      <c r="S25" s="6"/>
      <c r="T25" s="20" t="s">
        <v>57</v>
      </c>
      <c r="U25" s="73">
        <v>232.04</v>
      </c>
      <c r="V25" s="64">
        <v>0.875</v>
      </c>
      <c r="W25" s="65">
        <f t="shared" si="8"/>
        <v>3.7709015686950527</v>
      </c>
      <c r="X25" s="9">
        <v>0.30199999999999999</v>
      </c>
      <c r="Y25" s="67">
        <f t="shared" si="9"/>
        <v>0.57299999999999995</v>
      </c>
      <c r="Z25" s="31">
        <v>0.81882434063092568</v>
      </c>
      <c r="AA25" s="63">
        <f t="shared" si="10"/>
        <v>0.21714285714285714</v>
      </c>
    </row>
    <row r="26" spans="1:27" ht="15.75" thickBot="1" x14ac:dyDescent="0.3">
      <c r="A26" s="4">
        <v>17</v>
      </c>
      <c r="B26" s="20" t="s">
        <v>58</v>
      </c>
      <c r="C26" s="18">
        <v>238.03</v>
      </c>
      <c r="D26" s="25">
        <v>0.95199999999999996</v>
      </c>
      <c r="E26" s="65">
        <f t="shared" si="0"/>
        <v>3.9994958618661509</v>
      </c>
      <c r="F26" s="9">
        <v>0.76200000000000001</v>
      </c>
      <c r="G26" s="67">
        <f t="shared" si="1"/>
        <v>0.18999999999999995</v>
      </c>
      <c r="H26" s="68">
        <f t="shared" si="2"/>
        <v>0.79821871192706784</v>
      </c>
      <c r="I26" s="63">
        <f t="shared" si="3"/>
        <v>0.19957983193277309</v>
      </c>
      <c r="J26" s="6"/>
      <c r="K26" s="20" t="s">
        <v>58</v>
      </c>
      <c r="L26" s="73">
        <v>238.03</v>
      </c>
      <c r="M26" s="64">
        <v>0.95199999999999996</v>
      </c>
      <c r="N26" s="65">
        <f t="shared" si="4"/>
        <v>3.9994958618661509</v>
      </c>
      <c r="O26" s="9">
        <v>0.65</v>
      </c>
      <c r="P26" s="67">
        <f t="shared" si="5"/>
        <v>0.30199999999999994</v>
      </c>
      <c r="Q26" s="68">
        <f t="shared" si="6"/>
        <v>1.2687476368524973</v>
      </c>
      <c r="R26" s="63">
        <f t="shared" si="7"/>
        <v>0.31722689075630245</v>
      </c>
      <c r="S26" s="6"/>
      <c r="T26" s="20" t="s">
        <v>58</v>
      </c>
      <c r="U26" s="73">
        <v>238.03</v>
      </c>
      <c r="V26" s="64">
        <v>0.95199999999999996</v>
      </c>
      <c r="W26" s="65">
        <f t="shared" si="8"/>
        <v>3.9994958618661509</v>
      </c>
      <c r="X26" s="10">
        <v>0.503</v>
      </c>
      <c r="Y26" s="67">
        <f t="shared" si="9"/>
        <v>0.44899999999999995</v>
      </c>
      <c r="Z26" s="31">
        <v>1.2477418812754695</v>
      </c>
      <c r="AA26" s="63">
        <f t="shared" si="10"/>
        <v>0.31197478991596644</v>
      </c>
    </row>
    <row r="27" spans="1:27" x14ac:dyDescent="0.25">
      <c r="A27" s="4">
        <v>18</v>
      </c>
      <c r="B27" s="12"/>
      <c r="C27" s="13"/>
      <c r="D27" s="27"/>
      <c r="E27" s="28"/>
      <c r="F27" s="17"/>
      <c r="G27" s="28"/>
      <c r="H27" s="24"/>
      <c r="I27" s="13"/>
      <c r="J27" s="4"/>
      <c r="K27" s="12"/>
      <c r="L27" s="13"/>
      <c r="M27" s="27"/>
      <c r="N27" s="28"/>
      <c r="O27" s="17"/>
      <c r="P27" s="28"/>
      <c r="Q27" s="28"/>
      <c r="R27" s="13"/>
      <c r="S27" s="4"/>
      <c r="T27" s="12"/>
      <c r="U27" s="13"/>
      <c r="V27" s="27"/>
      <c r="W27" s="28"/>
      <c r="X27" s="17"/>
      <c r="Y27" s="28"/>
      <c r="Z27" s="24"/>
      <c r="AA27" s="13"/>
    </row>
    <row r="28" spans="1:27" ht="15.75" thickBot="1" x14ac:dyDescent="0.3">
      <c r="A28" s="4"/>
      <c r="B28" s="21"/>
      <c r="C28" s="14" t="s">
        <v>59</v>
      </c>
      <c r="D28" s="29">
        <f>SUM(D9:D26)</f>
        <v>27.072000000000003</v>
      </c>
      <c r="E28" s="66">
        <f t="shared" ref="E28:H28" si="11">SUM(E9:E26)</f>
        <v>232.97532088544648</v>
      </c>
      <c r="F28" s="66">
        <f t="shared" si="11"/>
        <v>37.268000000000001</v>
      </c>
      <c r="G28" s="66">
        <f t="shared" si="11"/>
        <v>-10.196000000000002</v>
      </c>
      <c r="H28" s="66">
        <f t="shared" si="11"/>
        <v>-102.17495082357452</v>
      </c>
      <c r="I28" s="16">
        <f>H28/E28</f>
        <v>-0.43856555464865632</v>
      </c>
      <c r="J28" s="4"/>
      <c r="K28" s="21"/>
      <c r="L28" s="14" t="s">
        <v>59</v>
      </c>
      <c r="M28" s="29">
        <f>SUM(M9:M26)</f>
        <v>27.072000000000003</v>
      </c>
      <c r="N28" s="66">
        <f t="shared" ref="N28:Q28" si="12">SUM(N9:N26)</f>
        <v>232.97532088544648</v>
      </c>
      <c r="O28" s="66">
        <f t="shared" si="12"/>
        <v>32.006</v>
      </c>
      <c r="P28" s="66">
        <f t="shared" si="12"/>
        <v>-4.9339999999999993</v>
      </c>
      <c r="Q28" s="66">
        <f t="shared" si="12"/>
        <v>-54.147374315837624</v>
      </c>
      <c r="R28" s="16">
        <f>Q28/N28</f>
        <v>-0.23241678178634975</v>
      </c>
      <c r="S28" s="4"/>
      <c r="T28" s="21"/>
      <c r="U28" s="14" t="s">
        <v>59</v>
      </c>
      <c r="V28" s="29">
        <f>SUM(V9:V26)</f>
        <v>27.072000000000003</v>
      </c>
      <c r="W28" s="66">
        <f t="shared" ref="W28:Z28" si="13">SUM(W9:W26)</f>
        <v>232.97532088544648</v>
      </c>
      <c r="X28" s="66">
        <f t="shared" si="13"/>
        <v>14.174999999999997</v>
      </c>
      <c r="Y28" s="66">
        <f t="shared" si="13"/>
        <v>12.897</v>
      </c>
      <c r="Z28" s="66">
        <f t="shared" si="13"/>
        <v>20.046647416017695</v>
      </c>
      <c r="AA28" s="16">
        <f>Z28/W28</f>
        <v>8.6046227299219361E-2</v>
      </c>
    </row>
  </sheetData>
  <mergeCells count="7">
    <mergeCell ref="M6:P6"/>
    <mergeCell ref="V6:Y6"/>
    <mergeCell ref="B3:H3"/>
    <mergeCell ref="B4:H4"/>
    <mergeCell ref="D7:E7"/>
    <mergeCell ref="G7:H7"/>
    <mergeCell ref="D6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2015-03-24T19:29:48Z</dcterms:created>
  <dcterms:modified xsi:type="dcterms:W3CDTF">2015-09-10T22:34:37Z</dcterms:modified>
</cp:coreProperties>
</file>